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a7dd406dff5fd0e/VGPF/Vergaderingen/AV/AV 2023/"/>
    </mc:Choice>
  </mc:AlternateContent>
  <xr:revisionPtr revIDLastSave="54" documentId="14_{C93CA8E1-6CFF-4DDB-8FA2-13CD65EE03CE}" xr6:coauthVersionLast="47" xr6:coauthVersionMax="47" xr10:uidLastSave="{4870C35B-0687-4E0B-95FB-6DD83A5A8259}"/>
  <bookViews>
    <workbookView xWindow="28680" yWindow="-120" windowWidth="29040" windowHeight="15720" xr2:uid="{09D369B1-D535-4588-BE5B-AAE304274F69}"/>
  </bookViews>
  <sheets>
    <sheet name="Luik 2" sheetId="1" r:id="rId1"/>
    <sheet name="Blad1" sheetId="3" r:id="rId2"/>
  </sheets>
  <definedNames>
    <definedName name="_xlnm.Print_Area" localSheetId="0">'Luik 2'!$A$1:$M$338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1" i="1" l="1"/>
  <c r="J337" i="1" l="1"/>
  <c r="M316" i="1"/>
  <c r="L316" i="1"/>
  <c r="M314" i="1"/>
  <c r="L314" i="1"/>
  <c r="M310" i="1"/>
  <c r="L310" i="1"/>
  <c r="M305" i="1"/>
  <c r="L305" i="1"/>
  <c r="M302" i="1"/>
  <c r="L302" i="1"/>
  <c r="M298" i="1"/>
  <c r="L298" i="1"/>
  <c r="M296" i="1"/>
  <c r="L296" i="1"/>
  <c r="M285" i="1"/>
  <c r="L285" i="1"/>
  <c r="M275" i="1"/>
  <c r="L275" i="1"/>
  <c r="M274" i="1"/>
  <c r="M273" i="1" s="1"/>
  <c r="M267" i="1"/>
  <c r="M266" i="1" s="1"/>
  <c r="L267" i="1"/>
  <c r="L266" i="1" s="1"/>
  <c r="M261" i="1"/>
  <c r="L261" i="1"/>
  <c r="M258" i="1"/>
  <c r="L258" i="1"/>
  <c r="L257" i="1"/>
  <c r="M244" i="1"/>
  <c r="L244" i="1"/>
  <c r="M236" i="1"/>
  <c r="L236" i="1"/>
  <c r="M223" i="1"/>
  <c r="L223" i="1"/>
  <c r="M219" i="1"/>
  <c r="L219" i="1"/>
  <c r="M217" i="1"/>
  <c r="L217" i="1"/>
  <c r="M215" i="1"/>
  <c r="M214" i="1" s="1"/>
  <c r="L215" i="1"/>
  <c r="L214" i="1" s="1"/>
  <c r="M210" i="1"/>
  <c r="L210" i="1"/>
  <c r="M206" i="1"/>
  <c r="L206" i="1"/>
  <c r="M200" i="1"/>
  <c r="L200" i="1"/>
  <c r="M194" i="1"/>
  <c r="M177" i="1" s="1"/>
  <c r="L194" i="1"/>
  <c r="M188" i="1"/>
  <c r="L188" i="1"/>
  <c r="M178" i="1"/>
  <c r="L178" i="1"/>
  <c r="M173" i="1"/>
  <c r="L173" i="1"/>
  <c r="M170" i="1"/>
  <c r="L170" i="1"/>
  <c r="M164" i="1"/>
  <c r="L164" i="1"/>
  <c r="M147" i="1"/>
  <c r="L147" i="1"/>
  <c r="M143" i="1"/>
  <c r="L143" i="1"/>
  <c r="M141" i="1"/>
  <c r="L141" i="1"/>
  <c r="M137" i="1"/>
  <c r="L137" i="1"/>
  <c r="M130" i="1"/>
  <c r="L130" i="1"/>
  <c r="M127" i="1"/>
  <c r="L127" i="1"/>
  <c r="M125" i="1"/>
  <c r="L125" i="1"/>
  <c r="M122" i="1"/>
  <c r="L122" i="1"/>
  <c r="M119" i="1"/>
  <c r="L119" i="1"/>
  <c r="M115" i="1"/>
  <c r="L115" i="1"/>
  <c r="M109" i="1"/>
  <c r="M108" i="1" s="1"/>
  <c r="L109" i="1"/>
  <c r="M102" i="1"/>
  <c r="M101" i="1" s="1"/>
  <c r="L102" i="1"/>
  <c r="L101" i="1"/>
  <c r="M98" i="1"/>
  <c r="L98" i="1"/>
  <c r="M96" i="1"/>
  <c r="L96" i="1"/>
  <c r="M93" i="1"/>
  <c r="L93" i="1"/>
  <c r="M90" i="1"/>
  <c r="L90" i="1"/>
  <c r="M84" i="1"/>
  <c r="L84" i="1"/>
  <c r="M80" i="1"/>
  <c r="L80" i="1"/>
  <c r="M76" i="1"/>
  <c r="L76" i="1"/>
  <c r="M72" i="1"/>
  <c r="L72" i="1"/>
  <c r="M64" i="1"/>
  <c r="L64" i="1"/>
  <c r="L61" i="1" s="1"/>
  <c r="J64" i="1"/>
  <c r="I64" i="1"/>
  <c r="H64" i="1"/>
  <c r="G64" i="1"/>
  <c r="M62" i="1"/>
  <c r="L62" i="1"/>
  <c r="M57" i="1"/>
  <c r="L57" i="1"/>
  <c r="M54" i="1"/>
  <c r="L54" i="1"/>
  <c r="M51" i="1"/>
  <c r="M40" i="1" s="1"/>
  <c r="L51" i="1"/>
  <c r="M48" i="1"/>
  <c r="L48" i="1"/>
  <c r="M41" i="1"/>
  <c r="L41" i="1"/>
  <c r="L40" i="1" s="1"/>
  <c r="M36" i="1"/>
  <c r="L36" i="1"/>
  <c r="M32" i="1"/>
  <c r="L32" i="1"/>
  <c r="M29" i="1"/>
  <c r="L29" i="1"/>
  <c r="M22" i="1"/>
  <c r="L22" i="1"/>
  <c r="M16" i="1"/>
  <c r="L16" i="1"/>
  <c r="M6" i="1"/>
  <c r="L6" i="1"/>
  <c r="L5" i="1" s="1"/>
  <c r="M136" i="1" l="1"/>
  <c r="M257" i="1"/>
  <c r="L274" i="1"/>
  <c r="L273" i="1" s="1"/>
  <c r="M5" i="1"/>
  <c r="L108" i="1"/>
  <c r="M83" i="1"/>
  <c r="L83" i="1"/>
  <c r="L146" i="1"/>
  <c r="M71" i="1"/>
  <c r="M146" i="1"/>
  <c r="L177" i="1"/>
  <c r="M61" i="1"/>
  <c r="L71" i="1"/>
  <c r="L136" i="1"/>
  <c r="M331" i="1" l="1"/>
</calcChain>
</file>

<file path=xl/sharedStrings.xml><?xml version="1.0" encoding="utf-8"?>
<sst xmlns="http://schemas.openxmlformats.org/spreadsheetml/2006/main" count="2228" uniqueCount="629">
  <si>
    <t>Vlaamse Gewichtheffers en Powerlifting Federatie</t>
  </si>
  <si>
    <t>Begroting</t>
  </si>
  <si>
    <t>SD (S)</t>
  </si>
  <si>
    <t>OD (D)</t>
  </si>
  <si>
    <t>Actie (A)</t>
  </si>
  <si>
    <t>Omschrijving</t>
  </si>
  <si>
    <t>SD001</t>
  </si>
  <si>
    <t>VGPF heeft een aanbod voor elke gewichtheffer en powerlifter</t>
  </si>
  <si>
    <t>OD001</t>
  </si>
  <si>
    <t>Organisatie van competitieve en recreatieve activiteiten binnen het gewichtheffen</t>
  </si>
  <si>
    <t>S1O1A1</t>
  </si>
  <si>
    <t>Organisatie VGPF wedstrijden</t>
  </si>
  <si>
    <t>€ 0,00</t>
  </si>
  <si>
    <t>S1O1A2</t>
  </si>
  <si>
    <t>Organisatie Vlaams Kampioenschap</t>
  </si>
  <si>
    <t>S1O1A3</t>
  </si>
  <si>
    <t>Organisatie BK jeugd en masters</t>
  </si>
  <si>
    <t>S1O1A4</t>
  </si>
  <si>
    <t xml:space="preserve">Organisatie BK </t>
  </si>
  <si>
    <t>S1O1A5</t>
  </si>
  <si>
    <t>Organisatie virtuele wedstrijden</t>
  </si>
  <si>
    <t>S1O1A6</t>
  </si>
  <si>
    <t>Organisatie wedstrijden op uitnodiging voor de top</t>
  </si>
  <si>
    <t>S1O1A7</t>
  </si>
  <si>
    <t>Organisatie internat.wedstrijd voor masters</t>
  </si>
  <si>
    <t>S1O1A8</t>
  </si>
  <si>
    <t>Organisatie Ladies Open</t>
  </si>
  <si>
    <t>S1O1A9</t>
  </si>
  <si>
    <t>Huur clubaccommodatie</t>
  </si>
  <si>
    <t>OD002</t>
  </si>
  <si>
    <t>Organisatie van competitieve en recreatieve activiteiten binnen het powerliften</t>
  </si>
  <si>
    <t>S1O2A1</t>
  </si>
  <si>
    <t>Organisatie VGPF wedstrijden Open (Eq en Classic) (oa VK)</t>
  </si>
  <si>
    <t>S1O2A2</t>
  </si>
  <si>
    <t>Organisatie BK Sub jun-jun-master</t>
  </si>
  <si>
    <t>S1O2A3</t>
  </si>
  <si>
    <t>Organisatie BK</t>
  </si>
  <si>
    <t>S1O2A4</t>
  </si>
  <si>
    <t>S1O2A5</t>
  </si>
  <si>
    <t>OD003</t>
  </si>
  <si>
    <t>Clubondersteuning bij de organisatie van wedstrijden</t>
  </si>
  <si>
    <t>S1O3A1</t>
  </si>
  <si>
    <t>Personeelslid is aanwezig en helpt actief mee tijdens de sportieve activiteiten</t>
  </si>
  <si>
    <t>S1O3A2</t>
  </si>
  <si>
    <t>Transport van extra wedstrijdmateriaal</t>
  </si>
  <si>
    <t>S1O3A3</t>
  </si>
  <si>
    <t>Wedstrijdplanning, uitnodigingen, scheidsrechters en uitslagen van wedstrijden</t>
  </si>
  <si>
    <t>S1O3A4</t>
  </si>
  <si>
    <t>Een onkostenvergoeding voor vrijwilligers</t>
  </si>
  <si>
    <t>S1O3A5</t>
  </si>
  <si>
    <t>VGPF ondersteunt activiteiten met o.a. medailles en bekers</t>
  </si>
  <si>
    <t>S1O3A6</t>
  </si>
  <si>
    <t>Het gebruik van een digitaal wedstrijdplaform (inschrijving en wedstrijdtool)</t>
  </si>
  <si>
    <t>OD004</t>
  </si>
  <si>
    <t/>
  </si>
  <si>
    <t>Het aantal (actieve) scheidsrechters verhogen tov vorige beleidsperiode</t>
  </si>
  <si>
    <t>S1O4A1</t>
  </si>
  <si>
    <t>Scheidsrechter examens organiseren</t>
  </si>
  <si>
    <t>S1O4A2</t>
  </si>
  <si>
    <t>Onkostenvergoedingen voor scheidsrechters</t>
  </si>
  <si>
    <t>OD005</t>
  </si>
  <si>
    <t>Lokale en/of laagdrempelige activteiten organiseren</t>
  </si>
  <si>
    <t>Clubs met een kleine accomodatie stimuleren om een wedstrijd te organiseren</t>
  </si>
  <si>
    <t>Wedstrijdondersteuning:  handleiding, wedstrijdbox...</t>
  </si>
  <si>
    <t>S1O4A3</t>
  </si>
  <si>
    <t xml:space="preserve">Aan krachtsport gelinkte activeiteiten organiseren of ondersteunen. </t>
  </si>
  <si>
    <t>OD006</t>
  </si>
  <si>
    <t>Sporttechnische comités PL en WL</t>
  </si>
  <si>
    <t>S1O6A1</t>
  </si>
  <si>
    <t>De comités komen samen</t>
  </si>
  <si>
    <t>S1O6A2</t>
  </si>
  <si>
    <t>De comités onderzoeken en optimaliseren het wedstrijdlandschap</t>
  </si>
  <si>
    <t>S1O6A3</t>
  </si>
  <si>
    <t>Aantrekken van een sponsor</t>
  </si>
  <si>
    <t>SD002</t>
  </si>
  <si>
    <t>Opleidingen en bijscholingen</t>
  </si>
  <si>
    <t>Opstarten van een VTS opleiding</t>
  </si>
  <si>
    <t>S2O1A1</t>
  </si>
  <si>
    <t xml:space="preserve">De VGPF heeft en organiseert een VTS cursus initiator gewichtheffen </t>
  </si>
  <si>
    <t>S2O1A2</t>
  </si>
  <si>
    <t xml:space="preserve">De VGPF heeft en organiseert een VTS cursus initiator powerliften </t>
  </si>
  <si>
    <t>S2O1A3</t>
  </si>
  <si>
    <t>Jaarlijks een denkcelvergadering houden</t>
  </si>
  <si>
    <t>S2O1A4</t>
  </si>
  <si>
    <t>Nieuwe VTS gediplomeerde coaches opleiden</t>
  </si>
  <si>
    <t>S2O1A5</t>
  </si>
  <si>
    <t>Nieuwe docenten aanstellen voor de VTS-opleidingen</t>
  </si>
  <si>
    <t>S2O1A6</t>
  </si>
  <si>
    <t>VTS Trainer C gewichtheffen en powerlifting</t>
  </si>
  <si>
    <t>Hulpcoaches opleiden voor internationale wedstrijden</t>
  </si>
  <si>
    <t>S2O2A1</t>
  </si>
  <si>
    <t>Gast-coaches meenemen naar een internationale wedstrijd</t>
  </si>
  <si>
    <t>S2O2A2</t>
  </si>
  <si>
    <t>Onkosten betalen van de hulpcoaches in opleiding</t>
  </si>
  <si>
    <t>Meer scheidsrechters opleiden</t>
  </si>
  <si>
    <t>S2O3A1</t>
  </si>
  <si>
    <t>Een scheidsrechtersopleiding en -examen organiseren</t>
  </si>
  <si>
    <t>S2O3A2</t>
  </si>
  <si>
    <t>Internationale ervaring voor Vlaamse scheidsrechters</t>
  </si>
  <si>
    <t xml:space="preserve">Vlaamse coaches op internationale opleidingen </t>
  </si>
  <si>
    <t>S2O4A1</t>
  </si>
  <si>
    <t>VGPF-coaches volgen een opleiding van de IWF/EWF</t>
  </si>
  <si>
    <t>S2O4A2</t>
  </si>
  <si>
    <t xml:space="preserve">VGPF-coaches volgen een opleiding van de IPF/EPF </t>
  </si>
  <si>
    <t>Bijscholingen organiseren</t>
  </si>
  <si>
    <t>S2O5A1</t>
  </si>
  <si>
    <t>De organisatie van bijscholingen</t>
  </si>
  <si>
    <t>S2O5A2</t>
  </si>
  <si>
    <t>Regionale coaches worden uitgenodigd op centrale trainingen</t>
  </si>
  <si>
    <t>S2O5A3</t>
  </si>
  <si>
    <t>Ondersteuning voor regionale coaches</t>
  </si>
  <si>
    <t>SD003</t>
  </si>
  <si>
    <t>Clubondersteuning</t>
  </si>
  <si>
    <t>Doorlichting clubs</t>
  </si>
  <si>
    <t>S3O1A1</t>
  </si>
  <si>
    <t>Clubbezoeken</t>
  </si>
  <si>
    <t>Optimaliseren van alle vormen van clubondersteuning</t>
  </si>
  <si>
    <t>S3O2A1</t>
  </si>
  <si>
    <t>Aanbieden van administratieve en bestuurlijke ondersteuning</t>
  </si>
  <si>
    <t>S3O2A2</t>
  </si>
  <si>
    <t>Aanbieden materiële ondersteuning</t>
  </si>
  <si>
    <t>S3O2A3</t>
  </si>
  <si>
    <t>Aanbieden ondersteuning op vlak van veiligheid en gezond sporten</t>
  </si>
  <si>
    <t>S3O2A4</t>
  </si>
  <si>
    <t>Aanbieden van ondersteuning op ethisch vlak</t>
  </si>
  <si>
    <t>S3O2A5</t>
  </si>
  <si>
    <t>Ondersteuning nieuwe clubs en clubs in verandering</t>
  </si>
  <si>
    <t>S3O2A6</t>
  </si>
  <si>
    <t>Ondersteuning clubs energiesubsidies</t>
  </si>
  <si>
    <t>SD004</t>
  </si>
  <si>
    <t>Informatie en communicatie</t>
  </si>
  <si>
    <t>Optimaliseren van onze digitale communicatiekanalen</t>
  </si>
  <si>
    <t>S4O1A1</t>
  </si>
  <si>
    <t>Creëren en up to date houden van de website</t>
  </si>
  <si>
    <t>S4O1A2</t>
  </si>
  <si>
    <t>Actief de sociale media gebruiken</t>
  </si>
  <si>
    <t>SD005</t>
  </si>
  <si>
    <t>S4O1A3</t>
  </si>
  <si>
    <t>Ledenadministratie vereenvoudigen met een digitaal systeem</t>
  </si>
  <si>
    <t>Optimaliseren van onze communicatie</t>
  </si>
  <si>
    <t>S4O2A1</t>
  </si>
  <si>
    <t>Mailings naar de clubs met relevante info</t>
  </si>
  <si>
    <t>S4O2A2</t>
  </si>
  <si>
    <t>Een nieuwsbrief uitbrengen</t>
  </si>
  <si>
    <t>S4O2A3</t>
  </si>
  <si>
    <t>Opmaken communicatieplan</t>
  </si>
  <si>
    <t>Aantrekken van sponsors</t>
  </si>
  <si>
    <t>S4O3A1</t>
  </si>
  <si>
    <t>Opmaken sponsorpakket</t>
  </si>
  <si>
    <t>S4O3A2</t>
  </si>
  <si>
    <t>Aantrekken sponsor</t>
  </si>
  <si>
    <t>Aangesloten leden van de VGPF vergroten</t>
  </si>
  <si>
    <t>Sporters en clubs aantrekken uit aan krachtsport geralateerde disciplines</t>
  </si>
  <si>
    <t>S5O1A1</t>
  </si>
  <si>
    <t>Jaarlijks in elke provincie minimaal 2 clubs persoonlijk aanschrijven en uitnodigen om lid te worden van de federatie</t>
  </si>
  <si>
    <t>S5O1A2</t>
  </si>
  <si>
    <t xml:space="preserve">Jaarlijks minimaal één wedstrijd organiseren in een Crossfit-club in Vlaanderen </t>
  </si>
  <si>
    <t>S5O1A3</t>
  </si>
  <si>
    <t>Marktonderzoek Krachtsport Vlaanderen (VGPF+Strongman, Highland Games, touwtrekken...)</t>
  </si>
  <si>
    <t>S5O1A4</t>
  </si>
  <si>
    <t>Promo-activiteiten PL</t>
  </si>
  <si>
    <t>S5O1A5</t>
  </si>
  <si>
    <t>Promo-activiteiten WL</t>
  </si>
  <si>
    <t>Breedtesport ontwikkelen door minderheidsgroepen aan te trekken</t>
  </si>
  <si>
    <t>S5O3A1</t>
  </si>
  <si>
    <t>Een nulmeting doen bij de clubs om de minderheidsgroepen in kaart te brengen</t>
  </si>
  <si>
    <t>S5O3A2</t>
  </si>
  <si>
    <t>Jaarlijks het aantal leden uit minderheidsgroepen vergroten</t>
  </si>
  <si>
    <t xml:space="preserve">Het aantal aangesloten clubs verhogen </t>
  </si>
  <si>
    <t>S5O4A1</t>
  </si>
  <si>
    <t>Er op toezien dat we in alle Vlaamse provincies minimaal 1 aangesloten club hebben</t>
  </si>
  <si>
    <t>S5O4A2</t>
  </si>
  <si>
    <t>Nieuwe clubs aansluiten</t>
  </si>
  <si>
    <t>VGPF werkt aan de verfrissing van het imago van de sport en de federatie</t>
  </si>
  <si>
    <t>S5D4A1</t>
  </si>
  <si>
    <t>Ontwikkelen van een nieuwe communicatie (huisstijl, logo, naam…)</t>
  </si>
  <si>
    <t>Gebruik van een digitaal ledenplatform</t>
  </si>
  <si>
    <t>S5O5A1</t>
  </si>
  <si>
    <t>Ontwikkeling en programmering ledenplatform</t>
  </si>
  <si>
    <t>S5O5A2</t>
  </si>
  <si>
    <t>Promo, communicatie en clubondersteuning ledenplatform</t>
  </si>
  <si>
    <t>SD006</t>
  </si>
  <si>
    <t>VGPF bevordert gezond en ethisch sporten</t>
  </si>
  <si>
    <t>VGPF volgt de richtlijnen van Sport Vlaanderen</t>
  </si>
  <si>
    <t>S6O1A1</t>
  </si>
  <si>
    <t>VGPF heeft een adviserend arts &amp;  team "Gezond Sporten"</t>
  </si>
  <si>
    <t>S6O1A2</t>
  </si>
  <si>
    <t>VGPF zorgt voor de analyse en preventie van sportspecifieke risico’s</t>
  </si>
  <si>
    <t>S6O1A3</t>
  </si>
  <si>
    <t>VGPF heeft een gemotiveerde beslissing over geschiktheidsattest/leeftijdsbegrenzing</t>
  </si>
  <si>
    <t>S6O1A4</t>
  </si>
  <si>
    <t xml:space="preserve">Vergaderingen team Gezond Sporten </t>
  </si>
  <si>
    <t>S6O1A5</t>
  </si>
  <si>
    <t>Communicatie over het beleid gezond sporten</t>
  </si>
  <si>
    <t>SD007</t>
  </si>
  <si>
    <t>Integriteitsbeleid ontplooien en optimaliseren</t>
  </si>
  <si>
    <t>De VGPF beschikt over een API</t>
  </si>
  <si>
    <t>S7O1A1</t>
  </si>
  <si>
    <t>Het BO legt de bevoegdheden van de API vast en mandateert haar</t>
  </si>
  <si>
    <t>S7O1A2</t>
  </si>
  <si>
    <t xml:space="preserve">De API schoolt zich jaarlijks bij </t>
  </si>
  <si>
    <t>S7O1A3</t>
  </si>
  <si>
    <t xml:space="preserve">Een tweede federatie-API wordt opgeleid </t>
  </si>
  <si>
    <t>S7O1A4</t>
  </si>
  <si>
    <t>De VGPF evalueert de werking van de API</t>
  </si>
  <si>
    <t>S7O1A5</t>
  </si>
  <si>
    <t>Communicatie rol en bereikbaarheid van de API</t>
  </si>
  <si>
    <t>Preventie, vorming en sensibilisering organiseren</t>
  </si>
  <si>
    <t>S7O2A1</t>
  </si>
  <si>
    <t>Bij aansluiting ontvangen de clubs  drempelverlagend preventiemateriaal waarin de meldprocedure wordt toegelicht</t>
  </si>
  <si>
    <t>S7O2A2</t>
  </si>
  <si>
    <t>Opnemen van een hoofdstuk m.b.t. grensoverschrijdend gedrag in de VTS cursussen</t>
  </si>
  <si>
    <t>S7O2A3</t>
  </si>
  <si>
    <t>VGPF organiseert twee keer per jaar een sensibiliserende actie op wedstrijden</t>
  </si>
  <si>
    <t>VGPF beschikt over een ethische commissie</t>
  </si>
  <si>
    <t>S7O3A1</t>
  </si>
  <si>
    <t>Het BO legt de samenstelling en bevoegdheden van het adviesorgaan/ethische commissie vast</t>
  </si>
  <si>
    <t>S7O3A2</t>
  </si>
  <si>
    <t>Het adviesorgaan heeft jaarlijks een zitting en geeft pro- en reactieve adviezen</t>
  </si>
  <si>
    <t>De VGPF hanteert en communiceert de gedragscodes voor verschillende doelgroepen</t>
  </si>
  <si>
    <t>S7O4A1</t>
  </si>
  <si>
    <t>Het BO bekrachtigt de gedragscodes via opname in het huishoudelijk reglement</t>
  </si>
  <si>
    <t>S7O4A2</t>
  </si>
  <si>
    <t>Het adviesorgaan bepaalt de doelgroepen waarvoor gedragscodes opgemaakt of herwerkt moeten worden en waarvoor preventieacties kunnen gedaan worden</t>
  </si>
  <si>
    <t>De VGPF hanteert en evalueert een handelingsprotocol voor grensoverschrijdend gedrag</t>
  </si>
  <si>
    <t>S7O5A1</t>
  </si>
  <si>
    <t>Het bestaande handelingsprotocol voor grensoverschrijdend gedrag wordt getoetst aan de vereisten van de overheid en er is een jaarlijkse evaluatie</t>
  </si>
  <si>
    <t>De VGPF beschikt over een tuchtrechtelijk systeem</t>
  </si>
  <si>
    <t>S7O6A1</t>
  </si>
  <si>
    <t>Het BO bekrachtigt het tuchtreglement via opname in het huishoudelijk reglement</t>
  </si>
  <si>
    <t>S7O6A2</t>
  </si>
  <si>
    <t>De VGPF werkt met een intern of extern tuchtrechtelijk systeem voor integriteit</t>
  </si>
  <si>
    <t>OD007</t>
  </si>
  <si>
    <t>Via de sportclubondersteuning een integriteitsbeleid op clubniveau voeren</t>
  </si>
  <si>
    <t>S7O7A1</t>
  </si>
  <si>
    <t>De VGPF voert een nulmeting uit voor het integriteitsbeleid op clubniveau</t>
  </si>
  <si>
    <t>S7O7A2</t>
  </si>
  <si>
    <t>De VGPF maakt een risicoanalyse om zo de rode draad m.b.t. ethiek voor de sportclubs voor de komende beleidsperiode vast te leggen</t>
  </si>
  <si>
    <t>S7O7A3</t>
  </si>
  <si>
    <t>Een thema (anti-doping, grensoverschrijdend gedrag, pesten…) wordt gekozen waarrond de VGPF zijn clubs extra voor gaat sensibiliseren en informeren</t>
  </si>
  <si>
    <t>S7O7A4</t>
  </si>
  <si>
    <t>Blueprints opstellen voor gedragscode en handelingsprotocol  voor het clubbestuur en de trainers/begeleiders van de clubs</t>
  </si>
  <si>
    <t>S7O7A5</t>
  </si>
  <si>
    <t>De VGPF stimuleert en informeert de clubs over het opstellen van een laagdrempelig aanspreekpunt integriteit (club API)</t>
  </si>
  <si>
    <t>SD008</t>
  </si>
  <si>
    <t>Goed Bestuur</t>
  </si>
  <si>
    <t>De structuur van de VGPF verbeteren</t>
  </si>
  <si>
    <t>S8O1A1</t>
  </si>
  <si>
    <t xml:space="preserve">De huidige en nieuwe commissies ontplooien + jaarlijkse bijeenkomsten </t>
  </si>
  <si>
    <t>S8O1A2</t>
  </si>
  <si>
    <t>De VGPF heeft bekwaam personeel</t>
  </si>
  <si>
    <t>S8O1A3</t>
  </si>
  <si>
    <t>Optimaliseren wisselwerking Sport Vlaanderen</t>
  </si>
  <si>
    <t>Voldoen aan de indicatoren Goed Bestuur</t>
  </si>
  <si>
    <t>S8O2A1</t>
  </si>
  <si>
    <t>Acties voor een stijgende score op de harde indicatoren goed bestuur</t>
  </si>
  <si>
    <t xml:space="preserve">VGPF optimaliseert de werking mbt de zachte indicatoren </t>
  </si>
  <si>
    <t>S8D3A1</t>
  </si>
  <si>
    <t>Jaarlijks vier zachte indicatoren naar niveau 4 brengen</t>
  </si>
  <si>
    <t>S8D3A2</t>
  </si>
  <si>
    <t>Jaarlijks hoger scoren op alle zachte indicatoren</t>
  </si>
  <si>
    <t>SD009</t>
  </si>
  <si>
    <t>Topsportwerking gewichtheffen senioren</t>
  </si>
  <si>
    <t>Prestatieprogramma PP gewichtheffen</t>
  </si>
  <si>
    <t>S9O1A1</t>
  </si>
  <si>
    <t xml:space="preserve">Een prestatieprogramma voeren </t>
  </si>
  <si>
    <t>S9O1A2</t>
  </si>
  <si>
    <t>Een medaille behalen op een EK</t>
  </si>
  <si>
    <t>S9O1A3</t>
  </si>
  <si>
    <t>Nina Sterckx begeleiden tot het behalen v/d Be Gold doelen</t>
  </si>
  <si>
    <t>S9O1A4</t>
  </si>
  <si>
    <t>Een top 8 plaats behalen op de Olympische Spelen</t>
  </si>
  <si>
    <t>S9O1A5</t>
  </si>
  <si>
    <t>Internationale wedstrijden</t>
  </si>
  <si>
    <t>S9O1A6</t>
  </si>
  <si>
    <t>Een atleet afvaardigen op de World Games powerliften</t>
  </si>
  <si>
    <t>S9O1A7</t>
  </si>
  <si>
    <t>Buitenlandse stages</t>
  </si>
  <si>
    <t>S9O1A8</t>
  </si>
  <si>
    <t>(Para)medisch en wetenschappelijk kader</t>
  </si>
  <si>
    <t>S9O1A9</t>
  </si>
  <si>
    <t>Aanstelling van een federatie-coach PL</t>
  </si>
  <si>
    <t>S9O1A10</t>
  </si>
  <si>
    <t>Tussenkomst inschrijving atleten PL bij deelname EK en WK</t>
  </si>
  <si>
    <t>S9O1A11</t>
  </si>
  <si>
    <t>Administratie met KBGV voor int.wedstrijden</t>
  </si>
  <si>
    <t>S9O1A12</t>
  </si>
  <si>
    <t>Tussenkomst verplaatsingskosten atleten PL nr EK en WK</t>
  </si>
  <si>
    <t>S9O1A13</t>
  </si>
  <si>
    <t>Tussenkomst verblijfskosten atleten PL op EK en WK</t>
  </si>
  <si>
    <t>S9O1A14</t>
  </si>
  <si>
    <t>Aankoop sportmaterieel</t>
  </si>
  <si>
    <t>SD010</t>
  </si>
  <si>
    <t>S9O1A15</t>
  </si>
  <si>
    <t>Verplaatsingskost binnenland</t>
  </si>
  <si>
    <t>S9O1A16</t>
  </si>
  <si>
    <t>Specifieke andere kosten</t>
  </si>
  <si>
    <t>Professionaliseren van de topsportwerking gewichtheffen</t>
  </si>
  <si>
    <t>S9O2A1</t>
  </si>
  <si>
    <t>In 2021 0,5 VTE personeel in dienst nemen voor de topsportwerking PP</t>
  </si>
  <si>
    <t>S9O2A2</t>
  </si>
  <si>
    <t>Topsportcommissie WL</t>
  </si>
  <si>
    <t>S9O2A3</t>
  </si>
  <si>
    <t xml:space="preserve">(para)medisch en wetenschappelijk team </t>
  </si>
  <si>
    <t>S9O2A4</t>
  </si>
  <si>
    <t xml:space="preserve">Evaluatiemeeting met studiebegeleider SV over de topsportstudenten </t>
  </si>
  <si>
    <t>S9O2A5</t>
  </si>
  <si>
    <t>Bezoldigingen PP</t>
  </si>
  <si>
    <t>S9O3A1</t>
  </si>
  <si>
    <t>Technisch Directeur BV</t>
  </si>
  <si>
    <t>90301</t>
  </si>
  <si>
    <t>S9O3A2</t>
  </si>
  <si>
    <t>Coach PP TG</t>
  </si>
  <si>
    <t>90302</t>
  </si>
  <si>
    <t>Ondersteuning topsport seniors</t>
  </si>
  <si>
    <t>S9O4A1</t>
  </si>
  <si>
    <t>Subsidies SV</t>
  </si>
  <si>
    <t>90401</t>
  </si>
  <si>
    <t>S9O4A2</t>
  </si>
  <si>
    <t>BOIC steun PP</t>
  </si>
  <si>
    <t>90402</t>
  </si>
  <si>
    <t>S9O4A3</t>
  </si>
  <si>
    <t xml:space="preserve">BOIC steun personeel </t>
  </si>
  <si>
    <t>90403</t>
  </si>
  <si>
    <t>Topsportwerking gewichtheffen jeugd</t>
  </si>
  <si>
    <t>Optwikkelingsprogramma OP (-18)</t>
  </si>
  <si>
    <t>S10O1A1</t>
  </si>
  <si>
    <t>Meer atleten halen de norm voor beloftevolle jongere</t>
  </si>
  <si>
    <t>S10O1A2</t>
  </si>
  <si>
    <t>OP voor betere prestaties op internationale gewichthefwedstrijden</t>
  </si>
  <si>
    <t>S10O1A3</t>
  </si>
  <si>
    <t>Annelien Vandenabeele begeleiden tot het behalen v/d Be Gold doelen</t>
  </si>
  <si>
    <t>S10O1A4</t>
  </si>
  <si>
    <t>S10O1A5</t>
  </si>
  <si>
    <t>S10O1A6</t>
  </si>
  <si>
    <t>Binnenlands verblijf</t>
  </si>
  <si>
    <t>SD011</t>
  </si>
  <si>
    <t>S10O1A7</t>
  </si>
  <si>
    <t>Wetenschappelijk kader</t>
  </si>
  <si>
    <t>SD012</t>
  </si>
  <si>
    <t>S10O1A8</t>
  </si>
  <si>
    <t>Aankoop sportmateriaal</t>
  </si>
  <si>
    <t>Meer instroom van talentvolle jeugdatleten</t>
  </si>
  <si>
    <t>S10O2A1</t>
  </si>
  <si>
    <t>Het TP uitwerken</t>
  </si>
  <si>
    <t>S10O2A2</t>
  </si>
  <si>
    <t xml:space="preserve">Talentdetectie </t>
  </si>
  <si>
    <t>S10O2A3</t>
  </si>
  <si>
    <t>Meer atleten halen de norm voor geïdentificeerd topsporttalent</t>
  </si>
  <si>
    <t>S10O2A4</t>
  </si>
  <si>
    <t>Haalbaarheidsanalyse topsportschool gewichtheffen</t>
  </si>
  <si>
    <t>S10O2A5</t>
  </si>
  <si>
    <t>Digitaal systeem voor jongeren</t>
  </si>
  <si>
    <t>Talentdetectie Programma TP</t>
  </si>
  <si>
    <t>S10O3A1</t>
  </si>
  <si>
    <t>0,5 VTE in dienst nemen voor de TS jeugdwerking</t>
  </si>
  <si>
    <t>S10O3A2</t>
  </si>
  <si>
    <t>Huur infrastructuur</t>
  </si>
  <si>
    <t>S10O3A3</t>
  </si>
  <si>
    <t>Aankopen trainingsmateriaal en kledij</t>
  </si>
  <si>
    <t>Binnenlandse verlplaatsingen</t>
  </si>
  <si>
    <t>OP +18</t>
  </si>
  <si>
    <t>DM001</t>
  </si>
  <si>
    <t>Bezoldigingen topsport jeugd</t>
  </si>
  <si>
    <t>OP coach BV</t>
  </si>
  <si>
    <t>Andere OP coaches</t>
  </si>
  <si>
    <t>DM002</t>
  </si>
  <si>
    <t>TP coaches</t>
  </si>
  <si>
    <t>Ondersteuning topsport jeugd</t>
  </si>
  <si>
    <t>BeGold Ondersteuning OP</t>
  </si>
  <si>
    <t>BeGold (para)medische ondersteuning</t>
  </si>
  <si>
    <t>De VGPF implementeert specifieke beleidsfocussen</t>
  </si>
  <si>
    <t>Haalbaarheidsonderzoek</t>
  </si>
  <si>
    <t>S11D1A1</t>
  </si>
  <si>
    <t>Elke beleidsfocus analyseren en evalueren binnen onze sport</t>
  </si>
  <si>
    <t>Oprichten werkgroepen per beleidsfocus</t>
  </si>
  <si>
    <t>S11D2A1</t>
  </si>
  <si>
    <t>Rondvraag / zoektocht naar vrijwilligers en medewerkers</t>
  </si>
  <si>
    <t>Uitwerken van concrete projecten</t>
  </si>
  <si>
    <t>S11O3A1</t>
  </si>
  <si>
    <t>Een werkgroep start op, werkt uit, volgt op, evalueert</t>
  </si>
  <si>
    <t>S11O3A2</t>
  </si>
  <si>
    <t>De projecten worden ingediend bij SV</t>
  </si>
  <si>
    <t>S11O3A3</t>
  </si>
  <si>
    <t>Sponsordossiers opmaken en externe sponsors betrekken</t>
  </si>
  <si>
    <t xml:space="preserve">Jeugdsportfonds </t>
  </si>
  <si>
    <t>S11O4A1</t>
  </si>
  <si>
    <t>Opstellen van een reglement, goedgekeurd door SV</t>
  </si>
  <si>
    <t>S11O4A2</t>
  </si>
  <si>
    <t>Wisselwerking met de participerende clubs uitbouwen</t>
  </si>
  <si>
    <t>S11O4A3</t>
  </si>
  <si>
    <t xml:space="preserve">Clubbezoeken </t>
  </si>
  <si>
    <t>S11O4A4</t>
  </si>
  <si>
    <t>Promocampagne uitbouwen</t>
  </si>
  <si>
    <t>S11O4A5</t>
  </si>
  <si>
    <t>Verplaatsingskosten nr scholen en gemeenten</t>
  </si>
  <si>
    <t>S11O4A6</t>
  </si>
  <si>
    <t>Promotie Jeugdsport</t>
  </si>
  <si>
    <t>S11O4A7</t>
  </si>
  <si>
    <t>Organiseren van infomomenten/clinics voor de clubs</t>
  </si>
  <si>
    <t>S11O4A8</t>
  </si>
  <si>
    <t>Huur accommodatie infomomenten</t>
  </si>
  <si>
    <t>S11O4A9</t>
  </si>
  <si>
    <t>Opzetten van een eenvoudige administratie ts club en de fed.</t>
  </si>
  <si>
    <t>S11O4A10</t>
  </si>
  <si>
    <t>Opleiden van occasionele medewerkers</t>
  </si>
  <si>
    <t>S11O4A11</t>
  </si>
  <si>
    <t>Dienstverhuringskosten occasionele medewerkers</t>
  </si>
  <si>
    <t>S11O4A12</t>
  </si>
  <si>
    <t>Belonen van de clubs volgens de criteria vh reglement</t>
  </si>
  <si>
    <t>Power X</t>
  </si>
  <si>
    <t>S11O5A1</t>
  </si>
  <si>
    <t>Project PowerX</t>
  </si>
  <si>
    <t>S11O5A2</t>
  </si>
  <si>
    <t>Lancering van de PowerX-gedachte</t>
  </si>
  <si>
    <t>S11O5A3</t>
  </si>
  <si>
    <t>Promotie imago krachtsport en Power X</t>
  </si>
  <si>
    <t>S11O5A4</t>
  </si>
  <si>
    <t>Drukwerk</t>
  </si>
  <si>
    <t>S11O5A5</t>
  </si>
  <si>
    <t>Spandoeken/vlaggen clubs</t>
  </si>
  <si>
    <t>S11O5A6</t>
  </si>
  <si>
    <t>Bijscholing en workshop</t>
  </si>
  <si>
    <t>S11O5A7</t>
  </si>
  <si>
    <t>Inzetten medewerker loonkost</t>
  </si>
  <si>
    <t>Kansengroepen: Jongeren met overgewicht</t>
  </si>
  <si>
    <t>S11O6A1</t>
  </si>
  <si>
    <t>Uitschrijven van samenwerkingen</t>
  </si>
  <si>
    <t>S11O6A2</t>
  </si>
  <si>
    <t>Partnerschap bewerkstelligen met instellingen en clubs</t>
  </si>
  <si>
    <t>S11O6A3</t>
  </si>
  <si>
    <t>S11O6A4</t>
  </si>
  <si>
    <t>Ontwerp communicatie</t>
  </si>
  <si>
    <t>S11O6A5</t>
  </si>
  <si>
    <t>Dienstverhuur projectmedewerkers</t>
  </si>
  <si>
    <t>S11O6A6</t>
  </si>
  <si>
    <t>Dienstverhuur Gezond Sporten Vlaanderen</t>
  </si>
  <si>
    <t>S11O6A7</t>
  </si>
  <si>
    <t>Vergoeding occasionele medewerkers</t>
  </si>
  <si>
    <t>S11O6A8</t>
  </si>
  <si>
    <t>Verplaasingskosten</t>
  </si>
  <si>
    <t>S11O6A9</t>
  </si>
  <si>
    <t>Huur sportzaal</t>
  </si>
  <si>
    <t>S11O6A10</t>
  </si>
  <si>
    <t>S11O6A11</t>
  </si>
  <si>
    <t>S11O6A12</t>
  </si>
  <si>
    <t>Transport materiaal</t>
  </si>
  <si>
    <t>E-learning</t>
  </si>
  <si>
    <t>Digitalisering VTS-opleidingen</t>
  </si>
  <si>
    <t>S12D1A1</t>
  </si>
  <si>
    <t>Ontwikkeling van een e-learningpakket (SCORM) voor VTS opleidingen</t>
  </si>
  <si>
    <t>S12D1A2</t>
  </si>
  <si>
    <t>Ontwikkelen van video's voor VTS opleidingen</t>
  </si>
  <si>
    <t>Digitalisering eigen opleidingen en bijscholingen</t>
  </si>
  <si>
    <t>S12D2A1</t>
  </si>
  <si>
    <t>Webinar CLEA</t>
  </si>
  <si>
    <t>Personeel</t>
  </si>
  <si>
    <t>S12D2A2</t>
  </si>
  <si>
    <t>Webinar antidoping en ADEL</t>
  </si>
  <si>
    <t>S12D2A3</t>
  </si>
  <si>
    <t>Film visie VGPF &amp; Power X</t>
  </si>
  <si>
    <t>S12D2A4</t>
  </si>
  <si>
    <t>Film opleding scheidsrechter</t>
  </si>
  <si>
    <t>SD013</t>
  </si>
  <si>
    <t xml:space="preserve">Topsportwerking Powerlifting </t>
  </si>
  <si>
    <t>Betere topsportresultaten behalen in het powerliften</t>
  </si>
  <si>
    <t>S13O1A1</t>
  </si>
  <si>
    <t>World Games powerliften</t>
  </si>
  <si>
    <t>S13O1A2</t>
  </si>
  <si>
    <t>Federatie-coach PL</t>
  </si>
  <si>
    <t>S13O1A3</t>
  </si>
  <si>
    <t>Inschrijvingen atleten PL</t>
  </si>
  <si>
    <t>S13O1A4</t>
  </si>
  <si>
    <t>Verplaatsingskosten atleten PL</t>
  </si>
  <si>
    <t>S13O1A5</t>
  </si>
  <si>
    <t>Verblijfskosten atleten PL</t>
  </si>
  <si>
    <t>Algemene Werking</t>
  </si>
  <si>
    <t>IT001</t>
  </si>
  <si>
    <t>Bezoldigingen</t>
  </si>
  <si>
    <t>D1IT101</t>
  </si>
  <si>
    <t>Bezoldigingen vast personeel</t>
  </si>
  <si>
    <t>D1IT102</t>
  </si>
  <si>
    <t>RSZ WG personeel</t>
  </si>
  <si>
    <t>D1IT103</t>
  </si>
  <si>
    <t>Vakantiegeld personeel</t>
  </si>
  <si>
    <t>D1IT104</t>
  </si>
  <si>
    <t>Eindejaarspremie personeel</t>
  </si>
  <si>
    <t>D1IT105</t>
  </si>
  <si>
    <t>Vergoeding verplaatsingen personeel ikv de basiswerking</t>
  </si>
  <si>
    <t>D1IT106</t>
  </si>
  <si>
    <t>Vergoeding Technisch Directeur TS</t>
  </si>
  <si>
    <t>D1IT107</t>
  </si>
  <si>
    <t>Vergoeding  Coach Prestatieprogramma</t>
  </si>
  <si>
    <t>D1IT108</t>
  </si>
  <si>
    <t>Vergoeding Belofte coach + talent coaches (1VTE) (OP + TP)</t>
  </si>
  <si>
    <t>D1IT109</t>
  </si>
  <si>
    <t>Doelgroepsvermindering</t>
  </si>
  <si>
    <t>IT002</t>
  </si>
  <si>
    <t>Werkingskosten</t>
  </si>
  <si>
    <t>D1IT201</t>
  </si>
  <si>
    <t>Kosten vergaderingen</t>
  </si>
  <si>
    <t>D1IT202</t>
  </si>
  <si>
    <t>Verplaatsingskosten vrijwilligers</t>
  </si>
  <si>
    <t>D1IT203</t>
  </si>
  <si>
    <t>Kosten sociaal secretariaat</t>
  </si>
  <si>
    <t>D1IT204</t>
  </si>
  <si>
    <t>Communicatie algemeen en drukwerk</t>
  </si>
  <si>
    <t>D1IT205</t>
  </si>
  <si>
    <t>Bureelbenodigdheden algemeen</t>
  </si>
  <si>
    <t>D1IT206</t>
  </si>
  <si>
    <t>Kosten boekhouder</t>
  </si>
  <si>
    <t>D1IT207</t>
  </si>
  <si>
    <t>Kosten telefonie en dataverkeer</t>
  </si>
  <si>
    <t>D1IT208</t>
  </si>
  <si>
    <t>Verplaatsingskost binnenland kader OP</t>
  </si>
  <si>
    <t>D1IT209</t>
  </si>
  <si>
    <t>Verplaatsingskost binnenland kader PP</t>
  </si>
  <si>
    <t>D1IT210</t>
  </si>
  <si>
    <t>Andere niet gesubsidieerde kosten TS GEW</t>
  </si>
  <si>
    <t>IT003</t>
  </si>
  <si>
    <t>Werkingskosten sport</t>
  </si>
  <si>
    <t>D1IT301</t>
  </si>
  <si>
    <t>Andere sportieve kosten</t>
  </si>
  <si>
    <t>Verzekeringen</t>
  </si>
  <si>
    <t>D2IT101</t>
  </si>
  <si>
    <t>Decretale verzekering</t>
  </si>
  <si>
    <t>D2IT102</t>
  </si>
  <si>
    <t>Verzekering huurder</t>
  </si>
  <si>
    <t>D2IT103</t>
  </si>
  <si>
    <t>Andere verzekeringen</t>
  </si>
  <si>
    <t>DM003</t>
  </si>
  <si>
    <t>Huisvesting</t>
  </si>
  <si>
    <t>D3IT101</t>
  </si>
  <si>
    <t>Huur secretariaat</t>
  </si>
  <si>
    <t>D3IT102</t>
  </si>
  <si>
    <t>Huur vergaderzalen</t>
  </si>
  <si>
    <t>DM004</t>
  </si>
  <si>
    <t>Koepels</t>
  </si>
  <si>
    <t>D4IT101</t>
  </si>
  <si>
    <t>Bijdrage nationale koepels</t>
  </si>
  <si>
    <t>D4IT102</t>
  </si>
  <si>
    <t>Bijdrage VSF</t>
  </si>
  <si>
    <t>D4IT103</t>
  </si>
  <si>
    <t>Andere lidgelden (Vlaams Sport Tribunaal)</t>
  </si>
  <si>
    <t>D4IT104</t>
  </si>
  <si>
    <t>Kosten (insch, verpl, transport…) Internationale wedstrijden</t>
  </si>
  <si>
    <t>DM005</t>
  </si>
  <si>
    <t>Overige</t>
  </si>
  <si>
    <t>D5IT101</t>
  </si>
  <si>
    <t>Afschrijvingen</t>
  </si>
  <si>
    <t>D5IT102</t>
  </si>
  <si>
    <t>Diverse kosten</t>
  </si>
  <si>
    <t>D5IT103</t>
  </si>
  <si>
    <t>Niet-toewijsbare aankopen sport-, technisch en didactisch materieel</t>
  </si>
  <si>
    <t>DM006</t>
  </si>
  <si>
    <t>Raadgevers</t>
  </si>
  <si>
    <t>D6IT101</t>
  </si>
  <si>
    <t>Juridische en andere adviezen</t>
  </si>
  <si>
    <t>DM007</t>
  </si>
  <si>
    <t>Bijdragen en subsidies</t>
  </si>
  <si>
    <t>D7IT101</t>
  </si>
  <si>
    <t>Ledenbijdragen</t>
  </si>
  <si>
    <t>D7IT102</t>
  </si>
  <si>
    <t>Subsidies Basiswerking</t>
  </si>
  <si>
    <t>D7IT103</t>
  </si>
  <si>
    <t>Subsidies Sport Vlaanderen - Topsport</t>
  </si>
  <si>
    <t>D7IT104</t>
  </si>
  <si>
    <t xml:space="preserve">Subsidie BE Gold </t>
  </si>
  <si>
    <t>D7IT105</t>
  </si>
  <si>
    <t>Inschrijvingsgelden wedstrijden / bijscholingen</t>
  </si>
  <si>
    <t>D7IT106</t>
  </si>
  <si>
    <t xml:space="preserve">Inkomsten Internationale wedstrijden </t>
  </si>
  <si>
    <t>D7IT107</t>
  </si>
  <si>
    <t xml:space="preserve">Subsidie Jeugdsportfonds </t>
  </si>
  <si>
    <t>D7IT108</t>
  </si>
  <si>
    <t>Subsidie LDSA</t>
  </si>
  <si>
    <t>D7IT109</t>
  </si>
  <si>
    <t>Sponsoring en inschrijvingsgelden PowerX</t>
  </si>
  <si>
    <t>D7IT110</t>
  </si>
  <si>
    <t>Eigen bijdrage gewichtheffen</t>
  </si>
  <si>
    <t>D7IT111</t>
  </si>
  <si>
    <t>BOIC steun Nina Sterckx</t>
  </si>
  <si>
    <t>D7IT112</t>
  </si>
  <si>
    <t xml:space="preserve">BOIC steun kosten personeel TS </t>
  </si>
  <si>
    <t>DM008</t>
  </si>
  <si>
    <t>D7IT113</t>
  </si>
  <si>
    <t>VIA middelen</t>
  </si>
  <si>
    <t>IT999</t>
  </si>
  <si>
    <t>D8IT999</t>
  </si>
  <si>
    <t>Analytisch leeg</t>
  </si>
  <si>
    <t>999</t>
  </si>
  <si>
    <t>BW</t>
  </si>
  <si>
    <t>Resultatenrekening</t>
  </si>
  <si>
    <t>Voorraad bekers gekocht in 21-22</t>
  </si>
  <si>
    <t>Naar 5050x</t>
  </si>
  <si>
    <t>Trainingsjassen BOIC</t>
  </si>
  <si>
    <t>CLEA, 5050x</t>
  </si>
  <si>
    <t>Sporttechnische commissie</t>
  </si>
  <si>
    <t>Meer leden</t>
  </si>
  <si>
    <t>Uitleg</t>
  </si>
  <si>
    <t>+VIA</t>
  </si>
  <si>
    <t>Niet meer in 2023</t>
  </si>
  <si>
    <t>Niet in 2023</t>
  </si>
  <si>
    <t>Naar SD opleidingen</t>
  </si>
  <si>
    <t>Inkanteling PX</t>
  </si>
  <si>
    <t>Binnenland</t>
  </si>
  <si>
    <t>Aanvulling Trainer C</t>
  </si>
  <si>
    <t>Aanvulling energiesubsidies</t>
  </si>
  <si>
    <t>Afzonderlijke doelstelling</t>
  </si>
  <si>
    <t>Marktonderzoek Krachtsport Vlaanderen (VGPF + Strongman, Highland Games, touwtrekken...)</t>
  </si>
  <si>
    <t>Geen zachte ind. meer</t>
  </si>
  <si>
    <t>Volgens afdeling topsport SV</t>
  </si>
  <si>
    <t>Naar SD PL</t>
  </si>
  <si>
    <t>Enkel en alles van PP TS</t>
  </si>
  <si>
    <t>Extra onderdeel</t>
  </si>
  <si>
    <t>Beleidsfocus</t>
  </si>
  <si>
    <t>Naar TS</t>
  </si>
  <si>
    <t>2,5/5 + 4/5</t>
  </si>
  <si>
    <t>Analyt code</t>
  </si>
  <si>
    <t>Inkomsten intl PL + n-sub intl WL</t>
  </si>
  <si>
    <t>WL+PL</t>
  </si>
  <si>
    <t>Kosten 22</t>
  </si>
  <si>
    <t>Opbr 22</t>
  </si>
  <si>
    <t>Kosten 23</t>
  </si>
  <si>
    <t>Opbr 23</t>
  </si>
  <si>
    <t>Resultaat</t>
  </si>
  <si>
    <t>Nieuw 2023</t>
  </si>
  <si>
    <t>Ook inkomsten hier</t>
  </si>
  <si>
    <t>Lonen 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</si>
</sst>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A0000"/>
    <numFmt numFmtId="165" formatCode="&quot;€&quot;\ #,##0.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6FB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9B4E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5" fillId="2" borderId="4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vertical="top" wrapText="1"/>
    </xf>
    <xf numFmtId="0" fontId="6" fillId="3" borderId="6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vertical="top" wrapText="1"/>
    </xf>
    <xf numFmtId="0" fontId="6" fillId="3" borderId="4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5" fillId="6" borderId="4" xfId="0" applyFont="1" applyFill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0" fontId="3" fillId="7" borderId="7" xfId="0" applyFont="1" applyFill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3" fillId="7" borderId="9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6" borderId="4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164" fontId="3" fillId="0" borderId="7" xfId="0" applyNumberFormat="1" applyFont="1" applyBorder="1" applyAlignment="1">
      <alignment horizontal="left" vertical="top" wrapText="1"/>
    </xf>
    <xf numFmtId="164" fontId="3" fillId="0" borderId="9" xfId="0" applyNumberFormat="1" applyFont="1" applyBorder="1" applyAlignment="1">
      <alignment horizontal="left" vertical="top" wrapText="1"/>
    </xf>
    <xf numFmtId="0" fontId="3" fillId="7" borderId="12" xfId="0" applyFont="1" applyFill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164" fontId="3" fillId="0" borderId="12" xfId="0" applyNumberFormat="1" applyFont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164" fontId="3" fillId="6" borderId="4" xfId="0" applyNumberFormat="1" applyFont="1" applyFill="1" applyBorder="1" applyAlignment="1">
      <alignment horizontal="left" vertical="top" wrapText="1"/>
    </xf>
    <xf numFmtId="0" fontId="1" fillId="9" borderId="7" xfId="0" applyFont="1" applyFill="1" applyBorder="1" applyAlignment="1">
      <alignment vertical="top" wrapText="1"/>
    </xf>
    <xf numFmtId="0" fontId="1" fillId="6" borderId="4" xfId="0" applyFont="1" applyFill="1" applyBorder="1" applyAlignment="1">
      <alignment horizontal="left" vertical="top" wrapText="1"/>
    </xf>
    <xf numFmtId="0" fontId="3" fillId="7" borderId="4" xfId="0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vertical="top" wrapText="1"/>
    </xf>
    <xf numFmtId="0" fontId="1" fillId="7" borderId="9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6" fillId="4" borderId="4" xfId="0" applyFont="1" applyFill="1" applyBorder="1" applyAlignment="1">
      <alignment vertical="top" wrapText="1"/>
    </xf>
    <xf numFmtId="0" fontId="1" fillId="10" borderId="4" xfId="0" applyFont="1" applyFill="1" applyBorder="1" applyAlignment="1">
      <alignment horizontal="left" vertical="top" wrapText="1"/>
    </xf>
    <xf numFmtId="0" fontId="1" fillId="10" borderId="11" xfId="0" applyFont="1" applyFill="1" applyBorder="1" applyAlignment="1">
      <alignment horizontal="left" vertical="top" wrapText="1"/>
    </xf>
    <xf numFmtId="0" fontId="3" fillId="10" borderId="11" xfId="0" applyFont="1" applyFill="1" applyBorder="1" applyAlignment="1">
      <alignment horizontal="left" vertical="top" wrapText="1"/>
    </xf>
    <xf numFmtId="0" fontId="3" fillId="10" borderId="11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10" borderId="7" xfId="0" applyFont="1" applyFill="1" applyBorder="1" applyAlignment="1">
      <alignment horizontal="left" vertical="top" wrapText="1"/>
    </xf>
    <xf numFmtId="0" fontId="3" fillId="10" borderId="7" xfId="0" applyFont="1" applyFill="1" applyBorder="1" applyAlignment="1">
      <alignment horizontal="left" vertical="top" wrapText="1"/>
    </xf>
    <xf numFmtId="0" fontId="3" fillId="10" borderId="7" xfId="0" applyFont="1" applyFill="1" applyBorder="1" applyAlignment="1">
      <alignment vertical="top" wrapText="1"/>
    </xf>
    <xf numFmtId="0" fontId="1" fillId="10" borderId="9" xfId="0" applyFont="1" applyFill="1" applyBorder="1" applyAlignment="1">
      <alignment horizontal="left" vertical="top" wrapText="1"/>
    </xf>
    <xf numFmtId="0" fontId="3" fillId="10" borderId="9" xfId="0" applyFont="1" applyFill="1" applyBorder="1" applyAlignment="1">
      <alignment vertical="top" wrapText="1"/>
    </xf>
    <xf numFmtId="0" fontId="3" fillId="10" borderId="9" xfId="0" applyFont="1" applyFill="1" applyBorder="1" applyAlignment="1">
      <alignment horizontal="left" vertical="top" wrapText="1"/>
    </xf>
    <xf numFmtId="0" fontId="1" fillId="10" borderId="12" xfId="0" applyFont="1" applyFill="1" applyBorder="1" applyAlignment="1">
      <alignment horizontal="left" vertical="top" wrapText="1"/>
    </xf>
    <xf numFmtId="0" fontId="3" fillId="10" borderId="12" xfId="0" applyFont="1" applyFill="1" applyBorder="1" applyAlignment="1">
      <alignment vertical="top" wrapText="1"/>
    </xf>
    <xf numFmtId="0" fontId="3" fillId="10" borderId="12" xfId="0" applyFont="1" applyFill="1" applyBorder="1" applyAlignment="1">
      <alignment horizontal="left" vertical="top" wrapText="1"/>
    </xf>
    <xf numFmtId="0" fontId="3" fillId="9" borderId="12" xfId="0" applyFont="1" applyFill="1" applyBorder="1" applyAlignment="1">
      <alignment vertical="top" wrapText="1"/>
    </xf>
    <xf numFmtId="0" fontId="1" fillId="10" borderId="16" xfId="0" applyFont="1" applyFill="1" applyBorder="1" applyAlignment="1">
      <alignment horizontal="left" vertical="top" wrapText="1"/>
    </xf>
    <xf numFmtId="0" fontId="3" fillId="10" borderId="16" xfId="0" applyFont="1" applyFill="1" applyBorder="1" applyAlignment="1">
      <alignment horizontal="left" vertical="top" wrapText="1"/>
    </xf>
    <xf numFmtId="0" fontId="1" fillId="10" borderId="4" xfId="0" applyFont="1" applyFill="1" applyBorder="1" applyAlignment="1">
      <alignment vertical="center" wrapText="1"/>
    </xf>
    <xf numFmtId="0" fontId="1" fillId="6" borderId="4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1" fillId="10" borderId="7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3" fillId="9" borderId="7" xfId="0" applyFont="1" applyFill="1" applyBorder="1" applyAlignment="1">
      <alignment vertical="top" wrapText="1"/>
    </xf>
    <xf numFmtId="0" fontId="1" fillId="10" borderId="12" xfId="0" applyFont="1" applyFill="1" applyBorder="1" applyAlignment="1">
      <alignment vertical="center" wrapText="1"/>
    </xf>
    <xf numFmtId="0" fontId="3" fillId="10" borderId="12" xfId="0" applyFont="1" applyFill="1" applyBorder="1" applyAlignment="1">
      <alignment vertical="center" wrapText="1"/>
    </xf>
    <xf numFmtId="164" fontId="6" fillId="3" borderId="4" xfId="0" applyNumberFormat="1" applyFont="1" applyFill="1" applyBorder="1" applyAlignment="1">
      <alignment horizontal="left" vertical="top" wrapText="1"/>
    </xf>
    <xf numFmtId="164" fontId="1" fillId="5" borderId="4" xfId="0" applyNumberFormat="1" applyFont="1" applyFill="1" applyBorder="1" applyAlignment="1">
      <alignment horizontal="left" vertical="top" wrapText="1"/>
    </xf>
    <xf numFmtId="0" fontId="1" fillId="9" borderId="9" xfId="0" applyFont="1" applyFill="1" applyBorder="1" applyAlignment="1">
      <alignment vertical="top" wrapText="1"/>
    </xf>
    <xf numFmtId="0" fontId="5" fillId="0" borderId="12" xfId="0" applyFont="1" applyBorder="1" applyAlignment="1">
      <alignment horizontal="left" vertical="top"/>
    </xf>
    <xf numFmtId="0" fontId="1" fillId="9" borderId="12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1" fillId="7" borderId="12" xfId="0" applyFont="1" applyFill="1" applyBorder="1" applyAlignment="1">
      <alignment vertical="top" wrapText="1"/>
    </xf>
    <xf numFmtId="164" fontId="7" fillId="5" borderId="4" xfId="0" applyNumberFormat="1" applyFont="1" applyFill="1" applyBorder="1" applyAlignment="1">
      <alignment horizontal="left" vertical="top" wrapText="1"/>
    </xf>
    <xf numFmtId="0" fontId="1" fillId="7" borderId="9" xfId="0" applyFont="1" applyFill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3" fillId="9" borderId="9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5" fillId="7" borderId="12" xfId="0" applyFont="1" applyFill="1" applyBorder="1" applyAlignment="1">
      <alignment vertical="top" wrapText="1"/>
    </xf>
    <xf numFmtId="0" fontId="1" fillId="7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1" fillId="7" borderId="9" xfId="0" applyFont="1" applyFill="1" applyBorder="1" applyAlignment="1">
      <alignment horizontal="left" vertical="top" wrapText="1"/>
    </xf>
    <xf numFmtId="0" fontId="6" fillId="11" borderId="4" xfId="0" applyFont="1" applyFill="1" applyBorder="1" applyAlignment="1">
      <alignment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64" fontId="5" fillId="0" borderId="7" xfId="0" applyNumberFormat="1" applyFont="1" applyBorder="1" applyAlignment="1">
      <alignment horizontal="left" vertical="top" wrapText="1"/>
    </xf>
    <xf numFmtId="0" fontId="1" fillId="7" borderId="9" xfId="0" applyFont="1" applyFill="1" applyBorder="1" applyAlignment="1">
      <alignment vertical="top"/>
    </xf>
    <xf numFmtId="0" fontId="1" fillId="7" borderId="12" xfId="0" applyFont="1" applyFill="1" applyBorder="1" applyAlignment="1">
      <alignment vertical="top"/>
    </xf>
    <xf numFmtId="0" fontId="6" fillId="7" borderId="4" xfId="0" applyFont="1" applyFill="1" applyBorder="1" applyAlignment="1">
      <alignment vertical="top" wrapText="1"/>
    </xf>
    <xf numFmtId="0" fontId="3" fillId="9" borderId="4" xfId="0" applyFont="1" applyFill="1" applyBorder="1" applyAlignment="1">
      <alignment vertical="top" wrapText="1"/>
    </xf>
    <xf numFmtId="0" fontId="1" fillId="0" borderId="12" xfId="0" applyFont="1" applyBorder="1" applyAlignment="1">
      <alignment horizontal="left" vertical="top"/>
    </xf>
    <xf numFmtId="164" fontId="3" fillId="0" borderId="11" xfId="0" applyNumberFormat="1" applyFont="1" applyBorder="1" applyAlignment="1">
      <alignment horizontal="left" vertical="top" wrapText="1"/>
    </xf>
    <xf numFmtId="0" fontId="5" fillId="6" borderId="4" xfId="0" applyFont="1" applyFill="1" applyBorder="1" applyAlignment="1">
      <alignment horizontal="left" vertical="top"/>
    </xf>
    <xf numFmtId="0" fontId="1" fillId="9" borderId="4" xfId="0" applyFont="1" applyFill="1" applyBorder="1" applyAlignment="1">
      <alignment vertical="top" wrapText="1"/>
    </xf>
    <xf numFmtId="0" fontId="1" fillId="0" borderId="9" xfId="0" applyFont="1" applyBorder="1" applyAlignment="1">
      <alignment horizontal="left" vertical="top"/>
    </xf>
    <xf numFmtId="0" fontId="6" fillId="8" borderId="4" xfId="0" applyFont="1" applyFill="1" applyBorder="1" applyAlignment="1">
      <alignment horizontal="left" vertical="top" wrapText="1"/>
    </xf>
    <xf numFmtId="164" fontId="6" fillId="8" borderId="4" xfId="0" applyNumberFormat="1" applyFont="1" applyFill="1" applyBorder="1" applyAlignment="1">
      <alignment horizontal="left" vertical="top" wrapText="1"/>
    </xf>
    <xf numFmtId="0" fontId="6" fillId="8" borderId="4" xfId="0" applyFont="1" applyFill="1" applyBorder="1" applyAlignment="1">
      <alignment vertical="top" wrapText="1"/>
    </xf>
    <xf numFmtId="0" fontId="1" fillId="12" borderId="4" xfId="0" applyFont="1" applyFill="1" applyBorder="1" applyAlignment="1">
      <alignment horizontal="left" vertical="top" wrapText="1"/>
    </xf>
    <xf numFmtId="0" fontId="3" fillId="12" borderId="4" xfId="0" applyFont="1" applyFill="1" applyBorder="1" applyAlignment="1">
      <alignment horizontal="left" vertical="top" wrapText="1"/>
    </xf>
    <xf numFmtId="0" fontId="3" fillId="12" borderId="4" xfId="0" applyFont="1" applyFill="1" applyBorder="1" applyAlignment="1">
      <alignment vertical="top" wrapText="1"/>
    </xf>
    <xf numFmtId="0" fontId="1" fillId="13" borderId="4" xfId="0" applyFont="1" applyFill="1" applyBorder="1" applyAlignment="1">
      <alignment horizontal="left" vertical="top" wrapText="1"/>
    </xf>
    <xf numFmtId="0" fontId="3" fillId="13" borderId="4" xfId="0" applyFont="1" applyFill="1" applyBorder="1" applyAlignment="1">
      <alignment horizontal="left" vertical="top" wrapText="1"/>
    </xf>
    <xf numFmtId="0" fontId="3" fillId="13" borderId="4" xfId="0" applyFont="1" applyFill="1" applyBorder="1" applyAlignment="1">
      <alignment vertical="top" wrapText="1"/>
    </xf>
    <xf numFmtId="0" fontId="5" fillId="10" borderId="9" xfId="0" applyFont="1" applyFill="1" applyBorder="1" applyAlignment="1">
      <alignment horizontal="left" vertical="top" wrapText="1"/>
    </xf>
    <xf numFmtId="0" fontId="1" fillId="10" borderId="12" xfId="0" applyFont="1" applyFill="1" applyBorder="1" applyAlignment="1">
      <alignment horizontal="left" vertical="top"/>
    </xf>
    <xf numFmtId="0" fontId="1" fillId="12" borderId="4" xfId="0" applyFont="1" applyFill="1" applyBorder="1" applyAlignment="1">
      <alignment vertical="top" wrapText="1"/>
    </xf>
    <xf numFmtId="0" fontId="5" fillId="10" borderId="12" xfId="0" applyFont="1" applyFill="1" applyBorder="1" applyAlignment="1">
      <alignment horizontal="left" vertical="top" wrapText="1"/>
    </xf>
    <xf numFmtId="0" fontId="1" fillId="9" borderId="12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" fillId="9" borderId="9" xfId="0" applyFont="1" applyFill="1" applyBorder="1" applyAlignment="1">
      <alignment horizontal="left" vertical="top"/>
    </xf>
    <xf numFmtId="0" fontId="8" fillId="8" borderId="4" xfId="0" applyFont="1" applyFill="1" applyBorder="1" applyAlignment="1">
      <alignment horizontal="left" vertical="top" wrapText="1"/>
    </xf>
    <xf numFmtId="0" fontId="8" fillId="8" borderId="4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/>
    </xf>
    <xf numFmtId="0" fontId="0" fillId="2" borderId="4" xfId="0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0" borderId="4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6" borderId="47" xfId="0" applyFill="1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0" xfId="0" applyAlignment="1">
      <alignment horizontal="right"/>
    </xf>
    <xf numFmtId="0" fontId="0" fillId="4" borderId="23" xfId="0" applyFill="1" applyBorder="1" applyAlignment="1">
      <alignment horizontal="right"/>
    </xf>
    <xf numFmtId="0" fontId="0" fillId="6" borderId="23" xfId="0" applyFill="1" applyBorder="1" applyAlignment="1">
      <alignment horizontal="right"/>
    </xf>
    <xf numFmtId="0" fontId="0" fillId="6" borderId="42" xfId="0" applyFill="1" applyBorder="1" applyAlignment="1">
      <alignment horizontal="right"/>
    </xf>
    <xf numFmtId="0" fontId="0" fillId="4" borderId="18" xfId="0" applyFill="1" applyBorder="1" applyAlignment="1">
      <alignment horizontal="right"/>
    </xf>
    <xf numFmtId="0" fontId="0" fillId="8" borderId="3" xfId="0" applyFill="1" applyBorder="1" applyAlignment="1">
      <alignment horizontal="right"/>
    </xf>
    <xf numFmtId="0" fontId="0" fillId="12" borderId="23" xfId="0" applyFill="1" applyBorder="1" applyAlignment="1">
      <alignment horizontal="right"/>
    </xf>
    <xf numFmtId="0" fontId="0" fillId="13" borderId="25" xfId="0" applyFill="1" applyBorder="1" applyAlignment="1">
      <alignment horizontal="right"/>
    </xf>
    <xf numFmtId="0" fontId="0" fillId="13" borderId="23" xfId="0" applyFill="1" applyBorder="1" applyAlignment="1">
      <alignment horizontal="right"/>
    </xf>
    <xf numFmtId="0" fontId="0" fillId="8" borderId="23" xfId="0" applyFill="1" applyBorder="1" applyAlignment="1">
      <alignment horizontal="right"/>
    </xf>
    <xf numFmtId="0" fontId="0" fillId="0" borderId="23" xfId="0" applyBorder="1" applyAlignment="1">
      <alignment horizontal="right"/>
    </xf>
    <xf numFmtId="0" fontId="0" fillId="2" borderId="3" xfId="0" applyFill="1" applyBorder="1" applyAlignment="1">
      <alignment horizontal="center" wrapText="1"/>
    </xf>
    <xf numFmtId="165" fontId="0" fillId="4" borderId="15" xfId="0" applyNumberFormat="1" applyFill="1" applyBorder="1"/>
    <xf numFmtId="165" fontId="0" fillId="4" borderId="36" xfId="0" applyNumberFormat="1" applyFill="1" applyBorder="1"/>
    <xf numFmtId="165" fontId="0" fillId="4" borderId="22" xfId="0" applyNumberFormat="1" applyFill="1" applyBorder="1"/>
    <xf numFmtId="165" fontId="0" fillId="2" borderId="4" xfId="0" applyNumberFormat="1" applyFill="1" applyBorder="1"/>
    <xf numFmtId="165" fontId="0" fillId="6" borderId="15" xfId="0" applyNumberFormat="1" applyFill="1" applyBorder="1"/>
    <xf numFmtId="165" fontId="0" fillId="6" borderId="36" xfId="0" applyNumberFormat="1" applyFill="1" applyBorder="1"/>
    <xf numFmtId="165" fontId="0" fillId="6" borderId="22" xfId="0" applyNumberFormat="1" applyFill="1" applyBorder="1"/>
    <xf numFmtId="165" fontId="0" fillId="0" borderId="40" xfId="0" applyNumberFormat="1" applyBorder="1" applyAlignment="1">
      <alignment horizontal="left"/>
    </xf>
    <xf numFmtId="165" fontId="0" fillId="0" borderId="37" xfId="0" applyNumberFormat="1" applyBorder="1" applyAlignment="1">
      <alignment horizontal="left"/>
    </xf>
    <xf numFmtId="165" fontId="0" fillId="0" borderId="8" xfId="0" applyNumberFormat="1" applyBorder="1" applyAlignment="1">
      <alignment horizontal="left"/>
    </xf>
    <xf numFmtId="165" fontId="0" fillId="2" borderId="34" xfId="0" applyNumberFormat="1" applyFill="1" applyBorder="1" applyAlignment="1">
      <alignment horizontal="left"/>
    </xf>
    <xf numFmtId="165" fontId="0" fillId="0" borderId="28" xfId="0" applyNumberFormat="1" applyBorder="1" applyAlignment="1">
      <alignment horizontal="left"/>
    </xf>
    <xf numFmtId="165" fontId="0" fillId="0" borderId="20" xfId="0" applyNumberFormat="1" applyBorder="1" applyAlignment="1">
      <alignment horizontal="left"/>
    </xf>
    <xf numFmtId="165" fontId="0" fillId="0" borderId="10" xfId="0" applyNumberFormat="1" applyBorder="1" applyAlignment="1">
      <alignment horizontal="left"/>
    </xf>
    <xf numFmtId="165" fontId="0" fillId="2" borderId="32" xfId="0" applyNumberFormat="1" applyFill="1" applyBorder="1" applyAlignment="1">
      <alignment horizontal="left"/>
    </xf>
    <xf numFmtId="165" fontId="0" fillId="0" borderId="41" xfId="0" applyNumberFormat="1" applyBorder="1" applyAlignment="1">
      <alignment horizontal="left"/>
    </xf>
    <xf numFmtId="165" fontId="0" fillId="0" borderId="38" xfId="0" applyNumberFormat="1" applyBorder="1" applyAlignment="1">
      <alignment horizontal="left"/>
    </xf>
    <xf numFmtId="165" fontId="0" fillId="0" borderId="13" xfId="0" applyNumberFormat="1" applyBorder="1" applyAlignment="1">
      <alignment horizontal="left"/>
    </xf>
    <xf numFmtId="165" fontId="0" fillId="2" borderId="35" xfId="0" applyNumberFormat="1" applyFill="1" applyBorder="1" applyAlignment="1">
      <alignment horizontal="left"/>
    </xf>
    <xf numFmtId="165" fontId="0" fillId="6" borderId="40" xfId="0" applyNumberFormat="1" applyFill="1" applyBorder="1"/>
    <xf numFmtId="165" fontId="0" fillId="6" borderId="37" xfId="0" applyNumberFormat="1" applyFill="1" applyBorder="1"/>
    <xf numFmtId="165" fontId="0" fillId="6" borderId="8" xfId="0" applyNumberFormat="1" applyFill="1" applyBorder="1"/>
    <xf numFmtId="165" fontId="0" fillId="2" borderId="34" xfId="0" applyNumberFormat="1" applyFill="1" applyBorder="1"/>
    <xf numFmtId="165" fontId="0" fillId="0" borderId="45" xfId="0" applyNumberFormat="1" applyBorder="1" applyAlignment="1">
      <alignment horizontal="left"/>
    </xf>
    <xf numFmtId="165" fontId="0" fillId="0" borderId="44" xfId="0" applyNumberForma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165" fontId="0" fillId="2" borderId="24" xfId="0" applyNumberFormat="1" applyFill="1" applyBorder="1" applyAlignment="1">
      <alignment horizontal="left"/>
    </xf>
    <xf numFmtId="165" fontId="0" fillId="0" borderId="40" xfId="0" applyNumberFormat="1" applyBorder="1"/>
    <xf numFmtId="165" fontId="0" fillId="0" borderId="37" xfId="0" applyNumberFormat="1" applyBorder="1"/>
    <xf numFmtId="165" fontId="0" fillId="0" borderId="8" xfId="0" applyNumberFormat="1" applyBorder="1"/>
    <xf numFmtId="165" fontId="0" fillId="0" borderId="41" xfId="0" applyNumberFormat="1" applyBorder="1"/>
    <xf numFmtId="165" fontId="0" fillId="0" borderId="38" xfId="0" applyNumberFormat="1" applyBorder="1"/>
    <xf numFmtId="165" fontId="0" fillId="0" borderId="13" xfId="0" applyNumberFormat="1" applyBorder="1"/>
    <xf numFmtId="165" fontId="0" fillId="2" borderId="35" xfId="0" applyNumberFormat="1" applyFill="1" applyBorder="1"/>
    <xf numFmtId="165" fontId="0" fillId="0" borderId="28" xfId="0" applyNumberFormat="1" applyBorder="1"/>
    <xf numFmtId="165" fontId="0" fillId="0" borderId="20" xfId="0" applyNumberFormat="1" applyBorder="1"/>
    <xf numFmtId="165" fontId="0" fillId="0" borderId="10" xfId="0" applyNumberFormat="1" applyBorder="1"/>
    <xf numFmtId="165" fontId="0" fillId="2" borderId="32" xfId="0" applyNumberFormat="1" applyFill="1" applyBorder="1"/>
    <xf numFmtId="165" fontId="0" fillId="0" borderId="45" xfId="0" applyNumberFormat="1" applyBorder="1"/>
    <xf numFmtId="165" fontId="0" fillId="0" borderId="44" xfId="0" applyNumberFormat="1" applyBorder="1"/>
    <xf numFmtId="165" fontId="0" fillId="0" borderId="14" xfId="0" applyNumberFormat="1" applyBorder="1"/>
    <xf numFmtId="165" fontId="0" fillId="2" borderId="24" xfId="0" applyNumberFormat="1" applyFill="1" applyBorder="1"/>
    <xf numFmtId="165" fontId="0" fillId="6" borderId="29" xfId="0" applyNumberFormat="1" applyFill="1" applyBorder="1"/>
    <xf numFmtId="165" fontId="0" fillId="6" borderId="39" xfId="0" applyNumberFormat="1" applyFill="1" applyBorder="1"/>
    <xf numFmtId="165" fontId="0" fillId="6" borderId="30" xfId="0" applyNumberFormat="1" applyFill="1" applyBorder="1"/>
    <xf numFmtId="165" fontId="0" fillId="2" borderId="33" xfId="0" applyNumberFormat="1" applyFill="1" applyBorder="1"/>
    <xf numFmtId="165" fontId="0" fillId="4" borderId="26" xfId="0" applyNumberFormat="1" applyFill="1" applyBorder="1"/>
    <xf numFmtId="165" fontId="0" fillId="4" borderId="48" xfId="0" applyNumberFormat="1" applyFill="1" applyBorder="1"/>
    <xf numFmtId="165" fontId="0" fillId="4" borderId="27" xfId="0" applyNumberFormat="1" applyFill="1" applyBorder="1"/>
    <xf numFmtId="165" fontId="0" fillId="2" borderId="31" xfId="0" applyNumberFormat="1" applyFill="1" applyBorder="1"/>
    <xf numFmtId="165" fontId="0" fillId="6" borderId="4" xfId="0" applyNumberFormat="1" applyFill="1" applyBorder="1"/>
    <xf numFmtId="165" fontId="0" fillId="8" borderId="49" xfId="0" applyNumberFormat="1" applyFill="1" applyBorder="1"/>
    <xf numFmtId="165" fontId="0" fillId="8" borderId="51" xfId="0" applyNumberFormat="1" applyFill="1" applyBorder="1"/>
    <xf numFmtId="165" fontId="0" fillId="8" borderId="50" xfId="0" applyNumberFormat="1" applyFill="1" applyBorder="1"/>
    <xf numFmtId="165" fontId="0" fillId="2" borderId="1" xfId="0" applyNumberFormat="1" applyFill="1" applyBorder="1"/>
    <xf numFmtId="165" fontId="0" fillId="12" borderId="15" xfId="0" applyNumberFormat="1" applyFill="1" applyBorder="1"/>
    <xf numFmtId="165" fontId="0" fillId="12" borderId="36" xfId="0" applyNumberFormat="1" applyFill="1" applyBorder="1"/>
    <xf numFmtId="165" fontId="0" fillId="12" borderId="22" xfId="0" applyNumberFormat="1" applyFill="1" applyBorder="1"/>
    <xf numFmtId="165" fontId="0" fillId="13" borderId="46" xfId="0" applyNumberFormat="1" applyFill="1" applyBorder="1"/>
    <xf numFmtId="165" fontId="0" fillId="13" borderId="52" xfId="0" applyNumberFormat="1" applyFill="1" applyBorder="1"/>
    <xf numFmtId="165" fontId="0" fillId="13" borderId="17" xfId="0" applyNumberFormat="1" applyFill="1" applyBorder="1"/>
    <xf numFmtId="165" fontId="0" fillId="2" borderId="6" xfId="0" applyNumberFormat="1" applyFill="1" applyBorder="1"/>
    <xf numFmtId="165" fontId="0" fillId="13" borderId="15" xfId="0" applyNumberFormat="1" applyFill="1" applyBorder="1"/>
    <xf numFmtId="165" fontId="0" fillId="13" borderId="36" xfId="0" applyNumberFormat="1" applyFill="1" applyBorder="1"/>
    <xf numFmtId="165" fontId="0" fillId="13" borderId="22" xfId="0" applyNumberFormat="1" applyFill="1" applyBorder="1"/>
    <xf numFmtId="165" fontId="0" fillId="8" borderId="15" xfId="0" applyNumberFormat="1" applyFill="1" applyBorder="1"/>
    <xf numFmtId="165" fontId="0" fillId="8" borderId="36" xfId="0" applyNumberFormat="1" applyFill="1" applyBorder="1"/>
    <xf numFmtId="165" fontId="0" fillId="8" borderId="22" xfId="0" applyNumberFormat="1" applyFill="1" applyBorder="1"/>
    <xf numFmtId="165" fontId="0" fillId="0" borderId="21" xfId="0" applyNumberFormat="1" applyBorder="1"/>
    <xf numFmtId="165" fontId="0" fillId="0" borderId="23" xfId="0" applyNumberFormat="1" applyBorder="1"/>
    <xf numFmtId="165" fontId="0" fillId="0" borderId="5" xfId="0" applyNumberFormat="1" applyBorder="1"/>
    <xf numFmtId="0" fontId="0" fillId="0" borderId="0" xfId="0" applyAlignment="1">
      <alignment wrapText="1"/>
    </xf>
    <xf numFmtId="0" fontId="5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6" borderId="4" xfId="0" applyFont="1" applyFill="1" applyBorder="1" applyAlignment="1">
      <alignment vertical="top" wrapText="1"/>
    </xf>
    <xf numFmtId="165" fontId="0" fillId="0" borderId="26" xfId="0" applyNumberFormat="1" applyBorder="1" applyAlignment="1">
      <alignment horizontal="left"/>
    </xf>
    <xf numFmtId="165" fontId="0" fillId="0" borderId="29" xfId="0" applyNumberFormat="1" applyBorder="1" applyAlignment="1">
      <alignment horizontal="left"/>
    </xf>
    <xf numFmtId="0" fontId="0" fillId="0" borderId="0" xfId="0" applyAlignment="1">
      <alignment horizontal="center"/>
    </xf>
    <xf numFmtId="165" fontId="0" fillId="14" borderId="0" xfId="0" applyNumberFormat="1" applyFill="1"/>
    <xf numFmtId="0" fontId="0" fillId="12" borderId="4" xfId="0" applyFill="1" applyBorder="1" applyAlignment="1">
      <alignment horizontal="center"/>
    </xf>
    <xf numFmtId="165" fontId="0" fillId="0" borderId="0" xfId="0" applyNumberFormat="1"/>
    <xf numFmtId="165" fontId="0" fillId="4" borderId="5" xfId="0" applyNumberFormat="1" applyFill="1" applyBorder="1"/>
    <xf numFmtId="165" fontId="0" fillId="6" borderId="5" xfId="0" applyNumberFormat="1" applyFill="1" applyBorder="1"/>
    <xf numFmtId="165" fontId="0" fillId="0" borderId="53" xfId="0" applyNumberFormat="1" applyBorder="1" applyAlignment="1">
      <alignment horizontal="left"/>
    </xf>
    <xf numFmtId="165" fontId="0" fillId="0" borderId="54" xfId="0" applyNumberFormat="1" applyBorder="1" applyAlignment="1">
      <alignment horizontal="left"/>
    </xf>
    <xf numFmtId="165" fontId="0" fillId="0" borderId="55" xfId="0" applyNumberFormat="1" applyBorder="1" applyAlignment="1">
      <alignment horizontal="left"/>
    </xf>
    <xf numFmtId="165" fontId="0" fillId="6" borderId="53" xfId="0" applyNumberFormat="1" applyFill="1" applyBorder="1"/>
    <xf numFmtId="165" fontId="0" fillId="0" borderId="56" xfId="0" applyNumberFormat="1" applyBorder="1" applyAlignment="1">
      <alignment horizontal="left"/>
    </xf>
    <xf numFmtId="165" fontId="0" fillId="6" borderId="57" xfId="0" applyNumberFormat="1" applyFill="1" applyBorder="1"/>
    <xf numFmtId="165" fontId="0" fillId="4" borderId="58" xfId="0" applyNumberFormat="1" applyFill="1" applyBorder="1"/>
    <xf numFmtId="165" fontId="0" fillId="8" borderId="59" xfId="0" applyNumberFormat="1" applyFill="1" applyBorder="1"/>
    <xf numFmtId="165" fontId="0" fillId="12" borderId="5" xfId="0" applyNumberFormat="1" applyFill="1" applyBorder="1"/>
    <xf numFmtId="165" fontId="0" fillId="13" borderId="60" xfId="0" applyNumberFormat="1" applyFill="1" applyBorder="1"/>
    <xf numFmtId="165" fontId="0" fillId="13" borderId="5" xfId="0" applyNumberFormat="1" applyFill="1" applyBorder="1"/>
    <xf numFmtId="165" fontId="0" fillId="8" borderId="5" xfId="0" applyNumberFormat="1" applyFill="1" applyBorder="1"/>
    <xf numFmtId="165" fontId="0" fillId="0" borderId="46" xfId="0" applyNumberFormat="1" applyBorder="1" applyAlignment="1">
      <alignment horizontal="left"/>
    </xf>
    <xf numFmtId="0" fontId="1" fillId="9" borderId="12" xfId="0" applyFont="1" applyFill="1" applyBorder="1" applyAlignment="1">
      <alignment horizontal="left" vertical="top" wrapText="1"/>
    </xf>
    <xf numFmtId="0" fontId="1" fillId="9" borderId="9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2" fillId="2" borderId="1" xfId="0" applyFont="1" applyFill="1" applyBorder="1" applyAlignment="1">
      <alignment horizontal="center" wrapText="1"/>
    </xf>
    <xf numFmtId="0" fontId="11" fillId="4" borderId="4" xfId="0" applyFont="1" applyFill="1" applyBorder="1" applyAlignment="1">
      <alignment wrapText="1"/>
    </xf>
    <xf numFmtId="0" fontId="11" fillId="6" borderId="4" xfId="0" applyFont="1" applyFill="1" applyBorder="1" applyAlignment="1">
      <alignment wrapText="1"/>
    </xf>
    <xf numFmtId="0" fontId="11" fillId="0" borderId="34" xfId="0" applyFont="1" applyBorder="1" applyAlignment="1">
      <alignment wrapText="1"/>
    </xf>
    <xf numFmtId="0" fontId="11" fillId="0" borderId="32" xfId="0" applyFont="1" applyBorder="1" applyAlignment="1">
      <alignment wrapText="1"/>
    </xf>
    <xf numFmtId="0" fontId="11" fillId="0" borderId="35" xfId="0" applyFont="1" applyBorder="1" applyAlignment="1">
      <alignment wrapText="1"/>
    </xf>
    <xf numFmtId="0" fontId="11" fillId="6" borderId="34" xfId="0" applyFont="1" applyFill="1" applyBorder="1" applyAlignment="1">
      <alignment wrapText="1"/>
    </xf>
    <xf numFmtId="0" fontId="11" fillId="0" borderId="24" xfId="0" applyFont="1" applyBorder="1" applyAlignment="1">
      <alignment wrapText="1"/>
    </xf>
    <xf numFmtId="0" fontId="11" fillId="6" borderId="33" xfId="0" applyFont="1" applyFill="1" applyBorder="1" applyAlignment="1">
      <alignment wrapText="1"/>
    </xf>
    <xf numFmtId="0" fontId="11" fillId="4" borderId="31" xfId="0" applyFont="1" applyFill="1" applyBorder="1" applyAlignment="1">
      <alignment wrapText="1"/>
    </xf>
    <xf numFmtId="0" fontId="11" fillId="8" borderId="1" xfId="0" applyFont="1" applyFill="1" applyBorder="1" applyAlignment="1">
      <alignment wrapText="1"/>
    </xf>
    <xf numFmtId="0" fontId="11" fillId="12" borderId="4" xfId="0" applyFont="1" applyFill="1" applyBorder="1" applyAlignment="1">
      <alignment wrapText="1"/>
    </xf>
    <xf numFmtId="0" fontId="11" fillId="13" borderId="6" xfId="0" applyFont="1" applyFill="1" applyBorder="1" applyAlignment="1">
      <alignment wrapText="1"/>
    </xf>
    <xf numFmtId="0" fontId="11" fillId="13" borderId="4" xfId="0" applyFont="1" applyFill="1" applyBorder="1" applyAlignment="1">
      <alignment wrapText="1"/>
    </xf>
    <xf numFmtId="0" fontId="11" fillId="0" borderId="32" xfId="0" quotePrefix="1" applyFont="1" applyBorder="1" applyAlignment="1">
      <alignment wrapText="1"/>
    </xf>
    <xf numFmtId="0" fontId="11" fillId="8" borderId="4" xfId="0" applyFont="1" applyFill="1" applyBorder="1" applyAlignment="1">
      <alignment wrapText="1"/>
    </xf>
    <xf numFmtId="0" fontId="11" fillId="0" borderId="23" xfId="0" applyFont="1" applyBorder="1" applyAlignment="1">
      <alignment wrapText="1"/>
    </xf>
    <xf numFmtId="0" fontId="1" fillId="0" borderId="20" xfId="0" applyFont="1" applyBorder="1" applyAlignment="1">
      <alignment horizontal="left" vertical="top" wrapText="1"/>
    </xf>
    <xf numFmtId="0" fontId="0" fillId="0" borderId="32" xfId="0" applyBorder="1" applyAlignment="1">
      <alignment horizontal="right"/>
    </xf>
    <xf numFmtId="0" fontId="13" fillId="0" borderId="32" xfId="0" applyFont="1" applyBorder="1" applyAlignment="1">
      <alignment horizontal="left" vertical="top" wrapText="1"/>
    </xf>
    <xf numFmtId="0" fontId="11" fillId="0" borderId="33" xfId="0" applyFont="1" applyBorder="1" applyAlignment="1">
      <alignment wrapText="1"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6" borderId="4" xfId="0" applyFont="1" applyFill="1" applyBorder="1" applyAlignment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F40D3-86CF-4BB0-A5B3-44C9D256B21A}">
  <dimension ref="A1:M340"/>
  <sheetViews>
    <sheetView tabSelected="1" zoomScaleNormal="100" workbookViewId="0">
      <pane ySplit="4" topLeftCell="A5" activePane="bottomLeft" state="frozen"/>
      <selection pane="bottomLeft" activeCell="E47" sqref="E47"/>
    </sheetView>
  </sheetViews>
  <sheetFormatPr defaultRowHeight="14.4" x14ac:dyDescent="0.3"/>
  <cols>
    <col min="1" max="2" width="9" customWidth="1"/>
    <col min="3" max="3" width="9.21875" customWidth="1"/>
    <col min="4" max="4" width="67.6640625" style="210" customWidth="1"/>
    <col min="5" max="5" width="17" style="238" customWidth="1"/>
    <col min="6" max="6" width="11.33203125" style="127" bestFit="1" customWidth="1"/>
    <col min="7" max="10" width="12.77734375" customWidth="1"/>
    <col min="11" max="11" width="4.109375" customWidth="1"/>
    <col min="12" max="13" width="15.44140625" customWidth="1"/>
  </cols>
  <sheetData>
    <row r="1" spans="1:13" ht="15" thickBot="1" x14ac:dyDescent="0.35"/>
    <row r="2" spans="1:13" ht="18.600000000000001" thickBot="1" x14ac:dyDescent="0.4">
      <c r="G2" s="260">
        <v>2022</v>
      </c>
      <c r="H2" s="261"/>
      <c r="I2" s="261"/>
      <c r="J2" s="262"/>
      <c r="K2" s="118"/>
      <c r="L2" s="260">
        <v>2023</v>
      </c>
      <c r="M2" s="261"/>
    </row>
    <row r="3" spans="1:13" ht="18.600000000000001" thickBot="1" x14ac:dyDescent="0.4">
      <c r="A3" t="s">
        <v>0</v>
      </c>
      <c r="G3" s="260" t="s">
        <v>1</v>
      </c>
      <c r="H3" s="262"/>
      <c r="I3" s="260" t="s">
        <v>592</v>
      </c>
      <c r="J3" s="262"/>
      <c r="K3" s="119"/>
      <c r="L3" s="260" t="s">
        <v>1</v>
      </c>
      <c r="M3" s="262"/>
    </row>
    <row r="4" spans="1:13" ht="27" customHeight="1" thickBot="1" x14ac:dyDescent="0.35">
      <c r="A4" s="1" t="s">
        <v>2</v>
      </c>
      <c r="B4" s="1" t="s">
        <v>3</v>
      </c>
      <c r="C4" s="1" t="s">
        <v>4</v>
      </c>
      <c r="D4" s="2" t="s">
        <v>5</v>
      </c>
      <c r="E4" s="239" t="s">
        <v>599</v>
      </c>
      <c r="F4" s="138" t="s">
        <v>618</v>
      </c>
      <c r="G4" s="120" t="s">
        <v>621</v>
      </c>
      <c r="H4" s="121" t="s">
        <v>622</v>
      </c>
      <c r="I4" s="120" t="s">
        <v>621</v>
      </c>
      <c r="J4" s="121" t="s">
        <v>622</v>
      </c>
      <c r="K4" s="122"/>
      <c r="L4" s="121" t="s">
        <v>623</v>
      </c>
      <c r="M4" s="121" t="s">
        <v>624</v>
      </c>
    </row>
    <row r="5" spans="1:13" ht="15" thickBot="1" x14ac:dyDescent="0.35">
      <c r="A5" s="3" t="s">
        <v>6</v>
      </c>
      <c r="B5" s="3"/>
      <c r="C5" s="3"/>
      <c r="D5" s="4" t="s">
        <v>7</v>
      </c>
      <c r="E5" s="240"/>
      <c r="F5" s="128"/>
      <c r="G5" s="139">
        <v>15350</v>
      </c>
      <c r="H5" s="140">
        <v>0</v>
      </c>
      <c r="I5" s="139">
        <v>16854.609999999997</v>
      </c>
      <c r="J5" s="141">
        <v>300</v>
      </c>
      <c r="K5" s="142"/>
      <c r="L5" s="139">
        <f t="shared" ref="L5:M5" si="0">SUM(L6+L16+L22+L29+L32+L36)</f>
        <v>14000</v>
      </c>
      <c r="M5" s="220">
        <f t="shared" si="0"/>
        <v>250</v>
      </c>
    </row>
    <row r="6" spans="1:13" ht="15" thickBot="1" x14ac:dyDescent="0.35">
      <c r="A6" s="6" t="s">
        <v>6</v>
      </c>
      <c r="B6" s="7" t="s">
        <v>8</v>
      </c>
      <c r="C6" s="8"/>
      <c r="D6" s="9" t="s">
        <v>9</v>
      </c>
      <c r="E6" s="241"/>
      <c r="F6" s="129"/>
      <c r="G6" s="143">
        <v>1200</v>
      </c>
      <c r="H6" s="144">
        <v>0</v>
      </c>
      <c r="I6" s="143">
        <v>1951.51</v>
      </c>
      <c r="J6" s="145">
        <v>120</v>
      </c>
      <c r="K6" s="142"/>
      <c r="L6" s="143">
        <f>SUM(L7:L15)</f>
        <v>1900</v>
      </c>
      <c r="M6" s="221">
        <f t="shared" ref="M6" si="1">SUM(M7:M15)</f>
        <v>0</v>
      </c>
    </row>
    <row r="7" spans="1:13" x14ac:dyDescent="0.3">
      <c r="A7" s="10" t="s">
        <v>6</v>
      </c>
      <c r="B7" s="10" t="s">
        <v>8</v>
      </c>
      <c r="C7" s="11" t="s">
        <v>10</v>
      </c>
      <c r="D7" s="12" t="s">
        <v>11</v>
      </c>
      <c r="E7" s="242"/>
      <c r="F7" s="123">
        <v>10101</v>
      </c>
      <c r="G7" s="146"/>
      <c r="H7" s="147"/>
      <c r="I7" s="146">
        <v>691.51</v>
      </c>
      <c r="J7" s="148">
        <v>0</v>
      </c>
      <c r="K7" s="149"/>
      <c r="L7" s="146">
        <v>500</v>
      </c>
      <c r="M7" s="222">
        <v>0</v>
      </c>
    </row>
    <row r="8" spans="1:13" x14ac:dyDescent="0.3">
      <c r="A8" s="15" t="s">
        <v>6</v>
      </c>
      <c r="B8" s="15" t="s">
        <v>8</v>
      </c>
      <c r="C8" s="11" t="s">
        <v>13</v>
      </c>
      <c r="D8" s="16" t="s">
        <v>14</v>
      </c>
      <c r="E8" s="243"/>
      <c r="F8" s="124">
        <v>10102</v>
      </c>
      <c r="G8" s="150"/>
      <c r="H8" s="151"/>
      <c r="I8" s="150" t="s">
        <v>12</v>
      </c>
      <c r="J8" s="152" t="s">
        <v>12</v>
      </c>
      <c r="K8" s="153"/>
      <c r="L8" s="150">
        <v>0</v>
      </c>
      <c r="M8" s="223">
        <v>0</v>
      </c>
    </row>
    <row r="9" spans="1:13" x14ac:dyDescent="0.3">
      <c r="A9" s="15" t="s">
        <v>6</v>
      </c>
      <c r="B9" s="15" t="s">
        <v>8</v>
      </c>
      <c r="C9" s="11" t="s">
        <v>15</v>
      </c>
      <c r="D9" s="16" t="s">
        <v>16</v>
      </c>
      <c r="E9" s="243"/>
      <c r="F9" s="124">
        <v>10103</v>
      </c>
      <c r="G9" s="150"/>
      <c r="H9" s="151"/>
      <c r="I9" s="150">
        <v>215</v>
      </c>
      <c r="J9" s="152">
        <v>0</v>
      </c>
      <c r="K9" s="153"/>
      <c r="L9" s="150">
        <v>0</v>
      </c>
      <c r="M9" s="223">
        <v>0</v>
      </c>
    </row>
    <row r="10" spans="1:13" x14ac:dyDescent="0.3">
      <c r="A10" s="10" t="s">
        <v>6</v>
      </c>
      <c r="B10" s="10" t="s">
        <v>8</v>
      </c>
      <c r="C10" s="11" t="s">
        <v>17</v>
      </c>
      <c r="D10" s="16" t="s">
        <v>18</v>
      </c>
      <c r="E10" s="243"/>
      <c r="F10" s="124">
        <v>10104</v>
      </c>
      <c r="G10" s="150"/>
      <c r="H10" s="151"/>
      <c r="I10" s="150" t="s">
        <v>12</v>
      </c>
      <c r="J10" s="152" t="s">
        <v>12</v>
      </c>
      <c r="K10" s="153"/>
      <c r="L10" s="150">
        <v>0</v>
      </c>
      <c r="M10" s="223">
        <v>0</v>
      </c>
    </row>
    <row r="11" spans="1:13" x14ac:dyDescent="0.3">
      <c r="A11" s="15" t="s">
        <v>6</v>
      </c>
      <c r="B11" s="15" t="s">
        <v>8</v>
      </c>
      <c r="C11" s="11" t="s">
        <v>19</v>
      </c>
      <c r="D11" s="16" t="s">
        <v>20</v>
      </c>
      <c r="E11" s="243"/>
      <c r="F11" s="124">
        <v>10105</v>
      </c>
      <c r="G11" s="150"/>
      <c r="H11" s="151"/>
      <c r="I11" s="150" t="s">
        <v>12</v>
      </c>
      <c r="J11" s="152" t="s">
        <v>12</v>
      </c>
      <c r="K11" s="153"/>
      <c r="L11" s="150">
        <v>0</v>
      </c>
      <c r="M11" s="223">
        <v>0</v>
      </c>
    </row>
    <row r="12" spans="1:13" x14ac:dyDescent="0.3">
      <c r="A12" s="15" t="s">
        <v>6</v>
      </c>
      <c r="B12" s="15" t="s">
        <v>8</v>
      </c>
      <c r="C12" s="11" t="s">
        <v>21</v>
      </c>
      <c r="D12" s="16" t="s">
        <v>22</v>
      </c>
      <c r="E12" s="243"/>
      <c r="F12" s="124">
        <v>10106</v>
      </c>
      <c r="G12" s="150"/>
      <c r="H12" s="151"/>
      <c r="I12" s="150" t="s">
        <v>12</v>
      </c>
      <c r="J12" s="152" t="s">
        <v>12</v>
      </c>
      <c r="K12" s="153"/>
      <c r="L12" s="150">
        <v>100</v>
      </c>
      <c r="M12" s="223">
        <v>0</v>
      </c>
    </row>
    <row r="13" spans="1:13" x14ac:dyDescent="0.3">
      <c r="A13" s="10" t="s">
        <v>6</v>
      </c>
      <c r="B13" s="10" t="s">
        <v>8</v>
      </c>
      <c r="C13" s="11" t="s">
        <v>23</v>
      </c>
      <c r="D13" s="16" t="s">
        <v>24</v>
      </c>
      <c r="E13" s="243"/>
      <c r="F13" s="124">
        <v>10107</v>
      </c>
      <c r="G13" s="150"/>
      <c r="H13" s="151"/>
      <c r="I13" s="150" t="s">
        <v>12</v>
      </c>
      <c r="J13" s="152" t="s">
        <v>12</v>
      </c>
      <c r="K13" s="153"/>
      <c r="L13" s="150">
        <v>0</v>
      </c>
      <c r="M13" s="223">
        <v>0</v>
      </c>
    </row>
    <row r="14" spans="1:13" x14ac:dyDescent="0.3">
      <c r="A14" s="15" t="s">
        <v>6</v>
      </c>
      <c r="B14" s="15" t="s">
        <v>8</v>
      </c>
      <c r="C14" s="11" t="s">
        <v>25</v>
      </c>
      <c r="D14" s="16" t="s">
        <v>26</v>
      </c>
      <c r="E14" s="243"/>
      <c r="F14" s="124">
        <v>10108</v>
      </c>
      <c r="G14" s="150"/>
      <c r="H14" s="151"/>
      <c r="I14" s="150" t="s">
        <v>12</v>
      </c>
      <c r="J14" s="152" t="s">
        <v>12</v>
      </c>
      <c r="K14" s="153"/>
      <c r="L14" s="150">
        <v>0</v>
      </c>
      <c r="M14" s="223">
        <v>0</v>
      </c>
    </row>
    <row r="15" spans="1:13" ht="15" thickBot="1" x14ac:dyDescent="0.35">
      <c r="A15" s="15" t="s">
        <v>6</v>
      </c>
      <c r="B15" s="15" t="s">
        <v>8</v>
      </c>
      <c r="C15" s="11" t="s">
        <v>27</v>
      </c>
      <c r="D15" s="19" t="s">
        <v>28</v>
      </c>
      <c r="E15" s="244"/>
      <c r="F15" s="126">
        <v>10109</v>
      </c>
      <c r="G15" s="154">
        <v>1200</v>
      </c>
      <c r="H15" s="155"/>
      <c r="I15" s="154">
        <v>1045</v>
      </c>
      <c r="J15" s="156">
        <v>120</v>
      </c>
      <c r="K15" s="157"/>
      <c r="L15" s="154">
        <v>1300</v>
      </c>
      <c r="M15" s="224">
        <v>0</v>
      </c>
    </row>
    <row r="16" spans="1:13" ht="15" thickBot="1" x14ac:dyDescent="0.35">
      <c r="A16" s="6" t="s">
        <v>6</v>
      </c>
      <c r="B16" s="8" t="s">
        <v>29</v>
      </c>
      <c r="C16" s="7"/>
      <c r="D16" s="21" t="s">
        <v>30</v>
      </c>
      <c r="E16" s="241"/>
      <c r="F16" s="129"/>
      <c r="G16" s="143">
        <v>4650</v>
      </c>
      <c r="H16" s="144">
        <v>0</v>
      </c>
      <c r="I16" s="143">
        <v>9539.5999999999985</v>
      </c>
      <c r="J16" s="145">
        <v>0</v>
      </c>
      <c r="K16" s="142"/>
      <c r="L16" s="143">
        <f t="shared" ref="L16:M16" si="2">SUM(L17:L21)</f>
        <v>4800</v>
      </c>
      <c r="M16" s="221">
        <f t="shared" si="2"/>
        <v>0</v>
      </c>
    </row>
    <row r="17" spans="1:13" x14ac:dyDescent="0.3">
      <c r="A17" s="10" t="s">
        <v>6</v>
      </c>
      <c r="B17" s="10" t="s">
        <v>29</v>
      </c>
      <c r="C17" s="11" t="s">
        <v>31</v>
      </c>
      <c r="D17" s="12" t="s">
        <v>32</v>
      </c>
      <c r="E17" s="242"/>
      <c r="F17" s="123">
        <v>10201</v>
      </c>
      <c r="G17" s="146">
        <v>250</v>
      </c>
      <c r="H17" s="147"/>
      <c r="I17" s="146">
        <v>1856.3999999999999</v>
      </c>
      <c r="J17" s="148">
        <v>0</v>
      </c>
      <c r="K17" s="149"/>
      <c r="L17" s="146">
        <v>400</v>
      </c>
      <c r="M17" s="222">
        <v>0</v>
      </c>
    </row>
    <row r="18" spans="1:13" x14ac:dyDescent="0.3">
      <c r="A18" s="15" t="s">
        <v>6</v>
      </c>
      <c r="B18" s="15" t="s">
        <v>29</v>
      </c>
      <c r="C18" s="11" t="s">
        <v>33</v>
      </c>
      <c r="D18" s="16" t="s">
        <v>34</v>
      </c>
      <c r="E18" s="243"/>
      <c r="F18" s="124">
        <v>10202</v>
      </c>
      <c r="G18" s="150"/>
      <c r="H18" s="151"/>
      <c r="I18" s="150">
        <v>533.54</v>
      </c>
      <c r="J18" s="152">
        <v>0</v>
      </c>
      <c r="K18" s="153"/>
      <c r="L18" s="150">
        <v>0</v>
      </c>
      <c r="M18" s="223">
        <v>0</v>
      </c>
    </row>
    <row r="19" spans="1:13" x14ac:dyDescent="0.3">
      <c r="A19" s="15" t="s">
        <v>6</v>
      </c>
      <c r="B19" s="15" t="s">
        <v>29</v>
      </c>
      <c r="C19" s="11" t="s">
        <v>35</v>
      </c>
      <c r="D19" s="16" t="s">
        <v>36</v>
      </c>
      <c r="E19" s="243"/>
      <c r="F19" s="124">
        <v>10203</v>
      </c>
      <c r="G19" s="150">
        <v>400</v>
      </c>
      <c r="H19" s="151"/>
      <c r="I19" s="150">
        <v>2019.66</v>
      </c>
      <c r="J19" s="152">
        <v>0</v>
      </c>
      <c r="K19" s="153"/>
      <c r="L19" s="150">
        <v>400</v>
      </c>
      <c r="M19" s="223">
        <v>0</v>
      </c>
    </row>
    <row r="20" spans="1:13" x14ac:dyDescent="0.3">
      <c r="A20" s="15" t="s">
        <v>6</v>
      </c>
      <c r="B20" s="15" t="s">
        <v>29</v>
      </c>
      <c r="C20" s="11" t="s">
        <v>37</v>
      </c>
      <c r="D20" s="16" t="s">
        <v>22</v>
      </c>
      <c r="E20" s="243"/>
      <c r="F20" s="124">
        <v>10204</v>
      </c>
      <c r="G20" s="150"/>
      <c r="H20" s="151"/>
      <c r="I20" s="150" t="s">
        <v>12</v>
      </c>
      <c r="J20" s="152" t="s">
        <v>12</v>
      </c>
      <c r="K20" s="153"/>
      <c r="L20" s="150">
        <v>0</v>
      </c>
      <c r="M20" s="223">
        <v>0</v>
      </c>
    </row>
    <row r="21" spans="1:13" ht="15" thickBot="1" x14ac:dyDescent="0.35">
      <c r="A21" s="23" t="s">
        <v>6</v>
      </c>
      <c r="B21" s="23" t="s">
        <v>29</v>
      </c>
      <c r="C21" s="11" t="s">
        <v>38</v>
      </c>
      <c r="D21" s="19" t="s">
        <v>28</v>
      </c>
      <c r="E21" s="244"/>
      <c r="F21" s="126">
        <v>10205</v>
      </c>
      <c r="G21" s="154">
        <v>4000</v>
      </c>
      <c r="H21" s="155"/>
      <c r="I21" s="154">
        <v>5130</v>
      </c>
      <c r="J21" s="156">
        <v>0</v>
      </c>
      <c r="K21" s="157"/>
      <c r="L21" s="154">
        <v>4000</v>
      </c>
      <c r="M21" s="224">
        <v>0</v>
      </c>
    </row>
    <row r="22" spans="1:13" ht="15" thickBot="1" x14ac:dyDescent="0.35">
      <c r="A22" s="6" t="s">
        <v>6</v>
      </c>
      <c r="B22" s="7" t="s">
        <v>39</v>
      </c>
      <c r="C22" s="8"/>
      <c r="D22" s="22" t="s">
        <v>40</v>
      </c>
      <c r="E22" s="241"/>
      <c r="F22" s="129"/>
      <c r="G22" s="143">
        <v>7500</v>
      </c>
      <c r="H22" s="144">
        <v>0</v>
      </c>
      <c r="I22" s="143">
        <v>4436.91</v>
      </c>
      <c r="J22" s="145">
        <v>0</v>
      </c>
      <c r="K22" s="142"/>
      <c r="L22" s="143">
        <f t="shared" ref="L22:M22" si="3">SUM(L23:L28)</f>
        <v>5100</v>
      </c>
      <c r="M22" s="221">
        <f t="shared" si="3"/>
        <v>0</v>
      </c>
    </row>
    <row r="23" spans="1:13" x14ac:dyDescent="0.3">
      <c r="A23" s="10" t="s">
        <v>6</v>
      </c>
      <c r="B23" s="10" t="s">
        <v>39</v>
      </c>
      <c r="C23" s="24" t="s">
        <v>41</v>
      </c>
      <c r="D23" s="12" t="s">
        <v>42</v>
      </c>
      <c r="E23" s="242"/>
      <c r="F23" s="123">
        <v>10301</v>
      </c>
      <c r="G23" s="146"/>
      <c r="H23" s="147"/>
      <c r="I23" s="146" t="s">
        <v>12</v>
      </c>
      <c r="J23" s="148" t="s">
        <v>12</v>
      </c>
      <c r="K23" s="149"/>
      <c r="L23" s="146">
        <v>0</v>
      </c>
      <c r="M23" s="222">
        <v>0</v>
      </c>
    </row>
    <row r="24" spans="1:13" x14ac:dyDescent="0.3">
      <c r="A24" s="15" t="s">
        <v>6</v>
      </c>
      <c r="B24" s="15" t="s">
        <v>39</v>
      </c>
      <c r="C24" s="25" t="s">
        <v>43</v>
      </c>
      <c r="D24" s="16" t="s">
        <v>44</v>
      </c>
      <c r="E24" s="243"/>
      <c r="F24" s="124">
        <v>10302</v>
      </c>
      <c r="G24" s="150">
        <v>3000</v>
      </c>
      <c r="H24" s="151"/>
      <c r="I24" s="150">
        <v>995.37</v>
      </c>
      <c r="J24" s="152">
        <v>0</v>
      </c>
      <c r="K24" s="153"/>
      <c r="L24" s="150">
        <v>2000</v>
      </c>
      <c r="M24" s="223">
        <v>0</v>
      </c>
    </row>
    <row r="25" spans="1:13" x14ac:dyDescent="0.3">
      <c r="A25" s="15" t="s">
        <v>6</v>
      </c>
      <c r="B25" s="15" t="s">
        <v>39</v>
      </c>
      <c r="C25" s="25" t="s">
        <v>45</v>
      </c>
      <c r="D25" s="16" t="s">
        <v>46</v>
      </c>
      <c r="E25" s="243"/>
      <c r="F25" s="124">
        <v>10303</v>
      </c>
      <c r="G25" s="150"/>
      <c r="H25" s="151"/>
      <c r="I25" s="150" t="s">
        <v>12</v>
      </c>
      <c r="J25" s="152" t="s">
        <v>12</v>
      </c>
      <c r="K25" s="153"/>
      <c r="L25" s="150">
        <v>0</v>
      </c>
      <c r="M25" s="223">
        <v>0</v>
      </c>
    </row>
    <row r="26" spans="1:13" x14ac:dyDescent="0.3">
      <c r="A26" s="15" t="s">
        <v>6</v>
      </c>
      <c r="B26" s="15" t="s">
        <v>39</v>
      </c>
      <c r="C26" s="25" t="s">
        <v>47</v>
      </c>
      <c r="D26" s="16" t="s">
        <v>48</v>
      </c>
      <c r="E26" s="243"/>
      <c r="F26" s="124">
        <v>10304</v>
      </c>
      <c r="G26" s="150">
        <v>2000</v>
      </c>
      <c r="H26" s="151"/>
      <c r="I26" s="150">
        <v>3075</v>
      </c>
      <c r="J26" s="152">
        <v>0</v>
      </c>
      <c r="K26" s="153"/>
      <c r="L26" s="150">
        <v>2500</v>
      </c>
      <c r="M26" s="223">
        <v>0</v>
      </c>
    </row>
    <row r="27" spans="1:13" ht="24.6" x14ac:dyDescent="0.3">
      <c r="A27" s="15" t="s">
        <v>6</v>
      </c>
      <c r="B27" s="15" t="s">
        <v>39</v>
      </c>
      <c r="C27" s="25" t="s">
        <v>49</v>
      </c>
      <c r="D27" s="16" t="s">
        <v>50</v>
      </c>
      <c r="E27" s="243" t="s">
        <v>593</v>
      </c>
      <c r="F27" s="124">
        <v>10305</v>
      </c>
      <c r="G27" s="150">
        <v>1000</v>
      </c>
      <c r="H27" s="151"/>
      <c r="I27" s="150">
        <v>366.54000000000008</v>
      </c>
      <c r="J27" s="152">
        <v>0</v>
      </c>
      <c r="K27" s="153"/>
      <c r="L27" s="150">
        <v>600</v>
      </c>
      <c r="M27" s="223">
        <v>0</v>
      </c>
    </row>
    <row r="28" spans="1:13" ht="15" thickBot="1" x14ac:dyDescent="0.35">
      <c r="A28" s="27" t="s">
        <v>6</v>
      </c>
      <c r="B28" s="27" t="s">
        <v>39</v>
      </c>
      <c r="C28" s="28" t="s">
        <v>51</v>
      </c>
      <c r="D28" s="54" t="s">
        <v>52</v>
      </c>
      <c r="E28" s="244" t="s">
        <v>594</v>
      </c>
      <c r="F28" s="126">
        <v>10306</v>
      </c>
      <c r="G28" s="154">
        <v>1500</v>
      </c>
      <c r="H28" s="155"/>
      <c r="I28" s="154" t="s">
        <v>12</v>
      </c>
      <c r="J28" s="156" t="s">
        <v>12</v>
      </c>
      <c r="K28" s="157"/>
      <c r="L28" s="154">
        <v>0</v>
      </c>
      <c r="M28" s="224">
        <v>0</v>
      </c>
    </row>
    <row r="29" spans="1:13" ht="15" thickBot="1" x14ac:dyDescent="0.35">
      <c r="A29" s="6" t="s">
        <v>6</v>
      </c>
      <c r="B29" s="29" t="s">
        <v>53</v>
      </c>
      <c r="C29" s="30" t="s">
        <v>54</v>
      </c>
      <c r="D29" s="21" t="s">
        <v>55</v>
      </c>
      <c r="E29" s="241"/>
      <c r="F29" s="129"/>
      <c r="G29" s="143">
        <v>2000</v>
      </c>
      <c r="H29" s="144">
        <v>0</v>
      </c>
      <c r="I29" s="143">
        <v>926.58999999999992</v>
      </c>
      <c r="J29" s="145">
        <v>60</v>
      </c>
      <c r="K29" s="142"/>
      <c r="L29" s="143">
        <f t="shared" ref="L29:M29" si="4">SUM(L30:L31)</f>
        <v>2200</v>
      </c>
      <c r="M29" s="221">
        <f t="shared" si="4"/>
        <v>0</v>
      </c>
    </row>
    <row r="30" spans="1:13" x14ac:dyDescent="0.3">
      <c r="A30" s="10" t="s">
        <v>6</v>
      </c>
      <c r="B30" s="10" t="s">
        <v>53</v>
      </c>
      <c r="C30" s="24" t="s">
        <v>56</v>
      </c>
      <c r="D30" s="31" t="s">
        <v>57</v>
      </c>
      <c r="E30" s="242" t="s">
        <v>603</v>
      </c>
      <c r="F30" s="123">
        <v>10401</v>
      </c>
      <c r="G30" s="146"/>
      <c r="H30" s="147"/>
      <c r="I30" s="146">
        <v>545</v>
      </c>
      <c r="J30" s="148">
        <v>0</v>
      </c>
      <c r="K30" s="149"/>
      <c r="L30" s="154">
        <v>0</v>
      </c>
      <c r="M30" s="224">
        <v>0</v>
      </c>
    </row>
    <row r="31" spans="1:13" ht="15" thickBot="1" x14ac:dyDescent="0.35">
      <c r="A31" s="15" t="s">
        <v>6</v>
      </c>
      <c r="B31" s="15" t="s">
        <v>53</v>
      </c>
      <c r="C31" s="24" t="s">
        <v>58</v>
      </c>
      <c r="D31" s="16" t="s">
        <v>59</v>
      </c>
      <c r="E31" s="244" t="s">
        <v>605</v>
      </c>
      <c r="F31" s="126">
        <v>10402</v>
      </c>
      <c r="G31" s="154">
        <v>2000</v>
      </c>
      <c r="H31" s="155"/>
      <c r="I31" s="154">
        <v>381.59</v>
      </c>
      <c r="J31" s="156">
        <v>60</v>
      </c>
      <c r="K31" s="157"/>
      <c r="L31" s="154">
        <v>2200</v>
      </c>
      <c r="M31" s="224">
        <v>0</v>
      </c>
    </row>
    <row r="32" spans="1:13" ht="15" thickBot="1" x14ac:dyDescent="0.35">
      <c r="A32" s="6" t="s">
        <v>6</v>
      </c>
      <c r="B32" s="32" t="s">
        <v>60</v>
      </c>
      <c r="C32" s="30" t="s">
        <v>54</v>
      </c>
      <c r="D32" s="33" t="s">
        <v>61</v>
      </c>
      <c r="E32" s="241" t="s">
        <v>604</v>
      </c>
      <c r="F32" s="129"/>
      <c r="G32" s="143">
        <v>0</v>
      </c>
      <c r="H32" s="144">
        <v>0</v>
      </c>
      <c r="I32" s="143">
        <v>0</v>
      </c>
      <c r="J32" s="145">
        <v>0</v>
      </c>
      <c r="K32" s="142"/>
      <c r="L32" s="143">
        <f t="shared" ref="L32:M32" si="5">SUM(L33:L35)</f>
        <v>0</v>
      </c>
      <c r="M32" s="221">
        <f t="shared" si="5"/>
        <v>0</v>
      </c>
    </row>
    <row r="33" spans="1:13" x14ac:dyDescent="0.3">
      <c r="A33" s="10" t="s">
        <v>6</v>
      </c>
      <c r="B33" s="10" t="s">
        <v>60</v>
      </c>
      <c r="C33" s="24" t="s">
        <v>56</v>
      </c>
      <c r="D33" s="12" t="s">
        <v>62</v>
      </c>
      <c r="E33" s="242"/>
      <c r="F33" s="123">
        <v>10501</v>
      </c>
      <c r="G33" s="146"/>
      <c r="H33" s="147"/>
      <c r="I33" s="146" t="s">
        <v>12</v>
      </c>
      <c r="J33" s="148" t="s">
        <v>12</v>
      </c>
      <c r="K33" s="149"/>
      <c r="L33" s="146">
        <v>0</v>
      </c>
      <c r="M33" s="222">
        <v>0</v>
      </c>
    </row>
    <row r="34" spans="1:13" x14ac:dyDescent="0.3">
      <c r="A34" s="15" t="s">
        <v>6</v>
      </c>
      <c r="B34" s="15" t="s">
        <v>60</v>
      </c>
      <c r="C34" s="24" t="s">
        <v>58</v>
      </c>
      <c r="D34" s="16" t="s">
        <v>63</v>
      </c>
      <c r="E34" s="243"/>
      <c r="F34" s="124">
        <v>10502</v>
      </c>
      <c r="G34" s="150"/>
      <c r="H34" s="151"/>
      <c r="I34" s="150" t="s">
        <v>12</v>
      </c>
      <c r="J34" s="152" t="s">
        <v>12</v>
      </c>
      <c r="K34" s="153"/>
      <c r="L34" s="150">
        <v>0</v>
      </c>
      <c r="M34" s="223">
        <v>0</v>
      </c>
    </row>
    <row r="35" spans="1:13" ht="15" thickBot="1" x14ac:dyDescent="0.35">
      <c r="A35" s="10" t="s">
        <v>6</v>
      </c>
      <c r="B35" s="10" t="s">
        <v>60</v>
      </c>
      <c r="C35" s="24" t="s">
        <v>64</v>
      </c>
      <c r="D35" s="26" t="s">
        <v>65</v>
      </c>
      <c r="E35" s="244"/>
      <c r="F35" s="126">
        <v>10503</v>
      </c>
      <c r="G35" s="154"/>
      <c r="H35" s="155"/>
      <c r="I35" s="154" t="s">
        <v>12</v>
      </c>
      <c r="J35" s="156" t="s">
        <v>12</v>
      </c>
      <c r="K35" s="157"/>
      <c r="L35" s="154">
        <v>0</v>
      </c>
      <c r="M35" s="224">
        <v>0</v>
      </c>
    </row>
    <row r="36" spans="1:13" ht="15" thickBot="1" x14ac:dyDescent="0.35">
      <c r="A36" s="6" t="s">
        <v>6</v>
      </c>
      <c r="B36" s="32" t="s">
        <v>66</v>
      </c>
      <c r="C36" s="30"/>
      <c r="D36" s="21" t="s">
        <v>67</v>
      </c>
      <c r="E36" s="241"/>
      <c r="F36" s="129"/>
      <c r="G36" s="143">
        <v>0</v>
      </c>
      <c r="H36" s="144">
        <v>0</v>
      </c>
      <c r="I36" s="143">
        <v>0</v>
      </c>
      <c r="J36" s="145">
        <v>120</v>
      </c>
      <c r="K36" s="142"/>
      <c r="L36" s="143">
        <f t="shared" ref="L36:M36" si="6">SUM(L37:L39)</f>
        <v>0</v>
      </c>
      <c r="M36" s="221">
        <f t="shared" si="6"/>
        <v>250</v>
      </c>
    </row>
    <row r="37" spans="1:13" x14ac:dyDescent="0.3">
      <c r="A37" s="10" t="s">
        <v>6</v>
      </c>
      <c r="B37" s="10" t="s">
        <v>66</v>
      </c>
      <c r="C37" s="24" t="s">
        <v>68</v>
      </c>
      <c r="D37" s="14" t="s">
        <v>69</v>
      </c>
      <c r="E37" s="242"/>
      <c r="F37" s="123">
        <v>10601</v>
      </c>
      <c r="G37" s="146"/>
      <c r="H37" s="147"/>
      <c r="I37" s="146" t="s">
        <v>12</v>
      </c>
      <c r="J37" s="148" t="s">
        <v>12</v>
      </c>
      <c r="K37" s="149"/>
      <c r="L37" s="146">
        <v>0</v>
      </c>
      <c r="M37" s="222">
        <v>0</v>
      </c>
    </row>
    <row r="38" spans="1:13" x14ac:dyDescent="0.3">
      <c r="A38" s="15" t="s">
        <v>6</v>
      </c>
      <c r="B38" s="15" t="s">
        <v>66</v>
      </c>
      <c r="C38" s="24" t="s">
        <v>70</v>
      </c>
      <c r="D38" s="16" t="s">
        <v>71</v>
      </c>
      <c r="E38" s="243"/>
      <c r="F38" s="124">
        <v>10602</v>
      </c>
      <c r="G38" s="150"/>
      <c r="H38" s="151"/>
      <c r="I38" s="150" t="s">
        <v>12</v>
      </c>
      <c r="J38" s="152" t="s">
        <v>12</v>
      </c>
      <c r="K38" s="153"/>
      <c r="L38" s="150">
        <v>0</v>
      </c>
      <c r="M38" s="223">
        <v>0</v>
      </c>
    </row>
    <row r="39" spans="1:13" ht="15" thickBot="1" x14ac:dyDescent="0.35">
      <c r="A39" s="10" t="s">
        <v>6</v>
      </c>
      <c r="B39" s="10" t="s">
        <v>66</v>
      </c>
      <c r="C39" s="24" t="s">
        <v>72</v>
      </c>
      <c r="D39" s="14" t="s">
        <v>73</v>
      </c>
      <c r="E39" s="244"/>
      <c r="F39" s="126">
        <v>10603</v>
      </c>
      <c r="G39" s="154"/>
      <c r="H39" s="155"/>
      <c r="I39" s="154">
        <v>0</v>
      </c>
      <c r="J39" s="156">
        <v>120</v>
      </c>
      <c r="K39" s="157"/>
      <c r="L39" s="154">
        <v>0</v>
      </c>
      <c r="M39" s="224">
        <v>250</v>
      </c>
    </row>
    <row r="40" spans="1:13" ht="15" thickBot="1" x14ac:dyDescent="0.35">
      <c r="A40" s="34" t="s">
        <v>74</v>
      </c>
      <c r="B40" s="5"/>
      <c r="C40" s="5"/>
      <c r="D40" s="35" t="s">
        <v>75</v>
      </c>
      <c r="E40" s="240"/>
      <c r="F40" s="128"/>
      <c r="G40" s="139">
        <v>2500</v>
      </c>
      <c r="H40" s="140">
        <v>0</v>
      </c>
      <c r="I40" s="139">
        <v>2986.2200000000003</v>
      </c>
      <c r="J40" s="141">
        <v>1199</v>
      </c>
      <c r="K40" s="142"/>
      <c r="L40" s="139">
        <f t="shared" ref="L40:M40" si="7">SUM(L41+L48+L51+L54+L57)</f>
        <v>2400</v>
      </c>
      <c r="M40" s="220">
        <f t="shared" si="7"/>
        <v>0</v>
      </c>
    </row>
    <row r="41" spans="1:13" ht="15" thickBot="1" x14ac:dyDescent="0.35">
      <c r="A41" s="6" t="s">
        <v>74</v>
      </c>
      <c r="B41" s="7" t="s">
        <v>8</v>
      </c>
      <c r="C41" s="8"/>
      <c r="D41" s="22" t="s">
        <v>76</v>
      </c>
      <c r="E41" s="245"/>
      <c r="F41" s="130"/>
      <c r="G41" s="158">
        <v>0</v>
      </c>
      <c r="H41" s="159">
        <v>0</v>
      </c>
      <c r="I41" s="158">
        <v>90</v>
      </c>
      <c r="J41" s="160">
        <v>0</v>
      </c>
      <c r="K41" s="161"/>
      <c r="L41" s="158">
        <f t="shared" ref="L41:M41" si="8">SUM(L42:L47)</f>
        <v>0</v>
      </c>
      <c r="M41" s="225">
        <f t="shared" si="8"/>
        <v>0</v>
      </c>
    </row>
    <row r="42" spans="1:13" x14ac:dyDescent="0.3">
      <c r="A42" s="10" t="s">
        <v>74</v>
      </c>
      <c r="B42" s="10" t="s">
        <v>8</v>
      </c>
      <c r="C42" s="11" t="s">
        <v>77</v>
      </c>
      <c r="D42" s="12" t="s">
        <v>78</v>
      </c>
      <c r="E42" s="243"/>
      <c r="F42" s="124">
        <v>20101</v>
      </c>
      <c r="G42" s="150"/>
      <c r="H42" s="151"/>
      <c r="I42" s="150" t="s">
        <v>12</v>
      </c>
      <c r="J42" s="152" t="s">
        <v>12</v>
      </c>
      <c r="K42" s="153"/>
      <c r="L42" s="150">
        <v>0</v>
      </c>
      <c r="M42" s="223">
        <v>0</v>
      </c>
    </row>
    <row r="43" spans="1:13" x14ac:dyDescent="0.3">
      <c r="A43" s="15" t="s">
        <v>74</v>
      </c>
      <c r="B43" s="15" t="s">
        <v>8</v>
      </c>
      <c r="C43" s="11" t="s">
        <v>79</v>
      </c>
      <c r="D43" s="17" t="s">
        <v>80</v>
      </c>
      <c r="E43" s="243"/>
      <c r="F43" s="124">
        <v>20102</v>
      </c>
      <c r="G43" s="150"/>
      <c r="H43" s="151"/>
      <c r="I43" s="150" t="s">
        <v>12</v>
      </c>
      <c r="J43" s="152" t="s">
        <v>12</v>
      </c>
      <c r="K43" s="153"/>
      <c r="L43" s="150">
        <v>0</v>
      </c>
      <c r="M43" s="223">
        <v>0</v>
      </c>
    </row>
    <row r="44" spans="1:13" x14ac:dyDescent="0.3">
      <c r="A44" s="15" t="s">
        <v>74</v>
      </c>
      <c r="B44" s="15" t="s">
        <v>8</v>
      </c>
      <c r="C44" s="11" t="s">
        <v>81</v>
      </c>
      <c r="D44" s="16" t="s">
        <v>82</v>
      </c>
      <c r="E44" s="243"/>
      <c r="F44" s="124">
        <v>20103</v>
      </c>
      <c r="G44" s="150"/>
      <c r="H44" s="151"/>
      <c r="I44" s="150" t="s">
        <v>12</v>
      </c>
      <c r="J44" s="152" t="s">
        <v>12</v>
      </c>
      <c r="K44" s="153"/>
      <c r="L44" s="150">
        <v>0</v>
      </c>
      <c r="M44" s="223">
        <v>0</v>
      </c>
    </row>
    <row r="45" spans="1:13" x14ac:dyDescent="0.3">
      <c r="A45" s="15" t="s">
        <v>74</v>
      </c>
      <c r="B45" s="15" t="s">
        <v>8</v>
      </c>
      <c r="C45" s="11" t="s">
        <v>83</v>
      </c>
      <c r="D45" s="19" t="s">
        <v>84</v>
      </c>
      <c r="E45" s="243"/>
      <c r="F45" s="124">
        <v>20104</v>
      </c>
      <c r="G45" s="150"/>
      <c r="H45" s="151"/>
      <c r="I45" s="150">
        <v>90</v>
      </c>
      <c r="J45" s="152">
        <v>0</v>
      </c>
      <c r="K45" s="153"/>
      <c r="L45" s="150">
        <v>0</v>
      </c>
      <c r="M45" s="223">
        <v>0</v>
      </c>
    </row>
    <row r="46" spans="1:13" x14ac:dyDescent="0.3">
      <c r="A46" s="15" t="s">
        <v>74</v>
      </c>
      <c r="B46" s="15" t="s">
        <v>8</v>
      </c>
      <c r="C46" s="11" t="s">
        <v>85</v>
      </c>
      <c r="D46" s="19" t="s">
        <v>86</v>
      </c>
      <c r="E46" s="243"/>
      <c r="F46" s="124">
        <v>20105</v>
      </c>
      <c r="G46" s="150"/>
      <c r="H46" s="151"/>
      <c r="I46" s="150" t="s">
        <v>12</v>
      </c>
      <c r="J46" s="152" t="s">
        <v>12</v>
      </c>
      <c r="K46" s="153"/>
      <c r="L46" s="150">
        <v>0</v>
      </c>
      <c r="M46" s="223">
        <v>0</v>
      </c>
    </row>
    <row r="47" spans="1:13" ht="15" thickBot="1" x14ac:dyDescent="0.35">
      <c r="A47" s="15" t="s">
        <v>74</v>
      </c>
      <c r="B47" s="15" t="s">
        <v>8</v>
      </c>
      <c r="C47" s="11" t="s">
        <v>87</v>
      </c>
      <c r="D47" s="36" t="s">
        <v>88</v>
      </c>
      <c r="E47" s="244" t="s">
        <v>606</v>
      </c>
      <c r="F47" s="126">
        <v>20106</v>
      </c>
      <c r="G47" s="154"/>
      <c r="H47" s="155"/>
      <c r="I47" s="154" t="s">
        <v>12</v>
      </c>
      <c r="J47" s="156" t="s">
        <v>12</v>
      </c>
      <c r="K47" s="157"/>
      <c r="L47" s="154">
        <v>0</v>
      </c>
      <c r="M47" s="224">
        <v>0</v>
      </c>
    </row>
    <row r="48" spans="1:13" ht="15" thickBot="1" x14ac:dyDescent="0.35">
      <c r="A48" s="6" t="s">
        <v>74</v>
      </c>
      <c r="B48" s="32" t="s">
        <v>29</v>
      </c>
      <c r="C48" s="29"/>
      <c r="D48" s="22" t="s">
        <v>89</v>
      </c>
      <c r="E48" s="241"/>
      <c r="F48" s="129"/>
      <c r="G48" s="143">
        <v>0</v>
      </c>
      <c r="H48" s="144">
        <v>0</v>
      </c>
      <c r="I48" s="143">
        <v>0</v>
      </c>
      <c r="J48" s="145">
        <v>0</v>
      </c>
      <c r="K48" s="142"/>
      <c r="L48" s="143">
        <f t="shared" ref="L48:M48" si="9">SUM(L49:L50)</f>
        <v>0</v>
      </c>
      <c r="M48" s="221">
        <f t="shared" si="9"/>
        <v>0</v>
      </c>
    </row>
    <row r="49" spans="1:13" x14ac:dyDescent="0.3">
      <c r="A49" s="10" t="s">
        <v>74</v>
      </c>
      <c r="B49" s="10" t="s">
        <v>29</v>
      </c>
      <c r="C49" s="11" t="s">
        <v>90</v>
      </c>
      <c r="D49" s="12" t="s">
        <v>91</v>
      </c>
      <c r="E49" s="242"/>
      <c r="F49" s="123">
        <v>20201</v>
      </c>
      <c r="G49" s="146"/>
      <c r="H49" s="147"/>
      <c r="I49" s="146" t="s">
        <v>12</v>
      </c>
      <c r="J49" s="148" t="s">
        <v>12</v>
      </c>
      <c r="K49" s="149"/>
      <c r="L49" s="146">
        <v>0</v>
      </c>
      <c r="M49" s="222">
        <v>0</v>
      </c>
    </row>
    <row r="50" spans="1:13" ht="15" thickBot="1" x14ac:dyDescent="0.35">
      <c r="A50" s="27" t="s">
        <v>74</v>
      </c>
      <c r="B50" s="27" t="s">
        <v>29</v>
      </c>
      <c r="C50" s="11" t="s">
        <v>92</v>
      </c>
      <c r="D50" s="19" t="s">
        <v>93</v>
      </c>
      <c r="E50" s="244"/>
      <c r="F50" s="126">
        <v>20202</v>
      </c>
      <c r="G50" s="154">
        <v>0</v>
      </c>
      <c r="H50" s="155"/>
      <c r="I50" s="154" t="s">
        <v>12</v>
      </c>
      <c r="J50" s="156" t="s">
        <v>12</v>
      </c>
      <c r="K50" s="157"/>
      <c r="L50" s="154">
        <v>0</v>
      </c>
      <c r="M50" s="224">
        <v>0</v>
      </c>
    </row>
    <row r="51" spans="1:13" ht="15" thickBot="1" x14ac:dyDescent="0.35">
      <c r="A51" s="6" t="s">
        <v>74</v>
      </c>
      <c r="B51" s="32" t="s">
        <v>39</v>
      </c>
      <c r="C51" s="29"/>
      <c r="D51" s="22" t="s">
        <v>94</v>
      </c>
      <c r="E51" s="241"/>
      <c r="F51" s="129"/>
      <c r="G51" s="143">
        <v>2000</v>
      </c>
      <c r="H51" s="144">
        <v>0</v>
      </c>
      <c r="I51" s="143">
        <v>1829</v>
      </c>
      <c r="J51" s="145">
        <v>1199</v>
      </c>
      <c r="K51" s="142"/>
      <c r="L51" s="143">
        <f t="shared" ref="L51:M51" si="10">SUM(L52:L53)</f>
        <v>2000</v>
      </c>
      <c r="M51" s="221">
        <f t="shared" si="10"/>
        <v>0</v>
      </c>
    </row>
    <row r="52" spans="1:13" x14ac:dyDescent="0.3">
      <c r="A52" s="10" t="s">
        <v>74</v>
      </c>
      <c r="B52" s="10" t="s">
        <v>39</v>
      </c>
      <c r="C52" s="11" t="s">
        <v>95</v>
      </c>
      <c r="D52" s="12" t="s">
        <v>96</v>
      </c>
      <c r="E52" s="242"/>
      <c r="F52" s="123">
        <v>20301</v>
      </c>
      <c r="G52" s="146">
        <v>1500</v>
      </c>
      <c r="H52" s="147"/>
      <c r="I52" s="146">
        <v>334</v>
      </c>
      <c r="J52" s="148">
        <v>0</v>
      </c>
      <c r="K52" s="149"/>
      <c r="L52" s="146">
        <v>1500</v>
      </c>
      <c r="M52" s="222">
        <v>0</v>
      </c>
    </row>
    <row r="53" spans="1:13" ht="15" thickBot="1" x14ac:dyDescent="0.35">
      <c r="A53" s="27" t="s">
        <v>74</v>
      </c>
      <c r="B53" s="27" t="s">
        <v>39</v>
      </c>
      <c r="C53" s="11" t="s">
        <v>97</v>
      </c>
      <c r="D53" s="19" t="s">
        <v>98</v>
      </c>
      <c r="E53" s="244"/>
      <c r="F53" s="126">
        <v>20302</v>
      </c>
      <c r="G53" s="154">
        <v>500</v>
      </c>
      <c r="H53" s="155"/>
      <c r="I53" s="154">
        <v>1495</v>
      </c>
      <c r="J53" s="156">
        <v>1199</v>
      </c>
      <c r="K53" s="157"/>
      <c r="L53" s="154">
        <v>500</v>
      </c>
      <c r="M53" s="224">
        <v>0</v>
      </c>
    </row>
    <row r="54" spans="1:13" ht="15" thickBot="1" x14ac:dyDescent="0.35">
      <c r="A54" s="6" t="s">
        <v>74</v>
      </c>
      <c r="B54" s="32" t="s">
        <v>53</v>
      </c>
      <c r="C54" s="29"/>
      <c r="D54" s="22" t="s">
        <v>99</v>
      </c>
      <c r="E54" s="241"/>
      <c r="F54" s="129"/>
      <c r="G54" s="143">
        <v>0</v>
      </c>
      <c r="H54" s="144">
        <v>0</v>
      </c>
      <c r="I54" s="143">
        <v>0</v>
      </c>
      <c r="J54" s="145">
        <v>0</v>
      </c>
      <c r="K54" s="142"/>
      <c r="L54" s="143">
        <f t="shared" ref="L54:M54" si="11">SUM(L55:L56)</f>
        <v>0</v>
      </c>
      <c r="M54" s="221">
        <f t="shared" si="11"/>
        <v>0</v>
      </c>
    </row>
    <row r="55" spans="1:13" x14ac:dyDescent="0.3">
      <c r="A55" s="10" t="s">
        <v>74</v>
      </c>
      <c r="B55" s="10" t="s">
        <v>53</v>
      </c>
      <c r="C55" s="11" t="s">
        <v>100</v>
      </c>
      <c r="D55" s="14" t="s">
        <v>101</v>
      </c>
      <c r="E55" s="242"/>
      <c r="F55" s="123">
        <v>20401</v>
      </c>
      <c r="G55" s="146"/>
      <c r="H55" s="147"/>
      <c r="I55" s="146" t="s">
        <v>12</v>
      </c>
      <c r="J55" s="148" t="s">
        <v>12</v>
      </c>
      <c r="K55" s="149"/>
      <c r="L55" s="146">
        <v>0</v>
      </c>
      <c r="M55" s="222">
        <v>0</v>
      </c>
    </row>
    <row r="56" spans="1:13" ht="15" thickBot="1" x14ac:dyDescent="0.35">
      <c r="A56" s="27" t="s">
        <v>74</v>
      </c>
      <c r="B56" s="27" t="s">
        <v>53</v>
      </c>
      <c r="C56" s="11" t="s">
        <v>102</v>
      </c>
      <c r="D56" s="19" t="s">
        <v>103</v>
      </c>
      <c r="E56" s="244"/>
      <c r="F56" s="126">
        <v>20402</v>
      </c>
      <c r="G56" s="154"/>
      <c r="H56" s="155"/>
      <c r="I56" s="154" t="s">
        <v>12</v>
      </c>
      <c r="J56" s="156" t="s">
        <v>12</v>
      </c>
      <c r="K56" s="157"/>
      <c r="L56" s="154">
        <v>0</v>
      </c>
      <c r="M56" s="224">
        <v>0</v>
      </c>
    </row>
    <row r="57" spans="1:13" ht="15" thickBot="1" x14ac:dyDescent="0.35">
      <c r="A57" s="6" t="s">
        <v>74</v>
      </c>
      <c r="B57" s="32" t="s">
        <v>60</v>
      </c>
      <c r="C57" s="29"/>
      <c r="D57" s="22" t="s">
        <v>104</v>
      </c>
      <c r="E57" s="241"/>
      <c r="F57" s="129"/>
      <c r="G57" s="143">
        <v>500</v>
      </c>
      <c r="H57" s="144">
        <v>0</v>
      </c>
      <c r="I57" s="143">
        <v>1067.22</v>
      </c>
      <c r="J57" s="145">
        <v>0</v>
      </c>
      <c r="K57" s="142"/>
      <c r="L57" s="143">
        <f t="shared" ref="L57:M57" si="12">SUM(L58:L60)</f>
        <v>400</v>
      </c>
      <c r="M57" s="221">
        <f t="shared" si="12"/>
        <v>0</v>
      </c>
    </row>
    <row r="58" spans="1:13" x14ac:dyDescent="0.3">
      <c r="A58" s="10" t="s">
        <v>74</v>
      </c>
      <c r="B58" s="10" t="s">
        <v>60</v>
      </c>
      <c r="C58" s="11" t="s">
        <v>105</v>
      </c>
      <c r="D58" s="14" t="s">
        <v>106</v>
      </c>
      <c r="E58" s="242"/>
      <c r="F58" s="123">
        <v>20501</v>
      </c>
      <c r="G58" s="146">
        <v>500</v>
      </c>
      <c r="H58" s="147"/>
      <c r="I58" s="146">
        <v>1067.22</v>
      </c>
      <c r="J58" s="148">
        <v>0</v>
      </c>
      <c r="K58" s="149"/>
      <c r="L58" s="146">
        <v>400</v>
      </c>
      <c r="M58" s="222">
        <v>0</v>
      </c>
    </row>
    <row r="59" spans="1:13" x14ac:dyDescent="0.3">
      <c r="A59" s="15" t="s">
        <v>74</v>
      </c>
      <c r="B59" s="15" t="s">
        <v>60</v>
      </c>
      <c r="C59" s="11" t="s">
        <v>107</v>
      </c>
      <c r="D59" s="16" t="s">
        <v>108</v>
      </c>
      <c r="E59" s="243"/>
      <c r="F59" s="124">
        <v>20502</v>
      </c>
      <c r="G59" s="150"/>
      <c r="H59" s="151"/>
      <c r="I59" s="150" t="s">
        <v>12</v>
      </c>
      <c r="J59" s="152" t="s">
        <v>12</v>
      </c>
      <c r="K59" s="153"/>
      <c r="L59" s="150">
        <v>0</v>
      </c>
      <c r="M59" s="223">
        <v>0</v>
      </c>
    </row>
    <row r="60" spans="1:13" ht="15" thickBot="1" x14ac:dyDescent="0.35">
      <c r="A60" s="27" t="s">
        <v>74</v>
      </c>
      <c r="B60" s="27" t="s">
        <v>60</v>
      </c>
      <c r="C60" s="11" t="s">
        <v>109</v>
      </c>
      <c r="D60" s="19" t="s">
        <v>110</v>
      </c>
      <c r="E60" s="244"/>
      <c r="F60" s="126">
        <v>20503</v>
      </c>
      <c r="G60" s="154"/>
      <c r="H60" s="155"/>
      <c r="I60" s="154" t="s">
        <v>12</v>
      </c>
      <c r="J60" s="156" t="s">
        <v>12</v>
      </c>
      <c r="K60" s="157"/>
      <c r="L60" s="154">
        <v>0</v>
      </c>
      <c r="M60" s="224">
        <v>0</v>
      </c>
    </row>
    <row r="61" spans="1:13" ht="15" thickBot="1" x14ac:dyDescent="0.35">
      <c r="A61" s="34" t="s">
        <v>111</v>
      </c>
      <c r="B61" s="34"/>
      <c r="C61" s="34"/>
      <c r="D61" s="39" t="s">
        <v>112</v>
      </c>
      <c r="E61" s="240"/>
      <c r="F61" s="128"/>
      <c r="G61" s="139">
        <v>0</v>
      </c>
      <c r="H61" s="140">
        <v>0</v>
      </c>
      <c r="I61" s="139">
        <v>5009.8900000000003</v>
      </c>
      <c r="J61" s="141">
        <v>0</v>
      </c>
      <c r="K61" s="142"/>
      <c r="L61" s="139">
        <f t="shared" ref="L61:M61" si="13">SUM(L62+L64)</f>
        <v>0</v>
      </c>
      <c r="M61" s="220">
        <f t="shared" si="13"/>
        <v>0</v>
      </c>
    </row>
    <row r="62" spans="1:13" ht="15" thickBot="1" x14ac:dyDescent="0.35">
      <c r="A62" s="40" t="s">
        <v>111</v>
      </c>
      <c r="B62" s="32" t="s">
        <v>8</v>
      </c>
      <c r="C62" s="29"/>
      <c r="D62" s="21" t="s">
        <v>113</v>
      </c>
      <c r="E62" s="241"/>
      <c r="F62" s="129"/>
      <c r="G62" s="143">
        <v>0</v>
      </c>
      <c r="H62" s="144">
        <v>0</v>
      </c>
      <c r="I62" s="143">
        <v>0</v>
      </c>
      <c r="J62" s="145">
        <v>0</v>
      </c>
      <c r="K62" s="142"/>
      <c r="L62" s="143">
        <f t="shared" ref="L62:M62" si="14">SUM(L63)</f>
        <v>0</v>
      </c>
      <c r="M62" s="221">
        <f t="shared" si="14"/>
        <v>0</v>
      </c>
    </row>
    <row r="63" spans="1:13" ht="15" thickBot="1" x14ac:dyDescent="0.35">
      <c r="A63" s="41" t="s">
        <v>111</v>
      </c>
      <c r="B63" s="41" t="s">
        <v>8</v>
      </c>
      <c r="C63" s="42" t="s">
        <v>114</v>
      </c>
      <c r="D63" s="43" t="s">
        <v>115</v>
      </c>
      <c r="E63" s="246"/>
      <c r="F63" s="127">
        <v>30101</v>
      </c>
      <c r="G63" s="162"/>
      <c r="H63" s="163"/>
      <c r="I63" s="162" t="s">
        <v>12</v>
      </c>
      <c r="J63" s="164" t="s">
        <v>12</v>
      </c>
      <c r="K63" s="165"/>
      <c r="L63" s="162">
        <v>0</v>
      </c>
      <c r="M63" s="226">
        <v>0</v>
      </c>
    </row>
    <row r="64" spans="1:13" ht="15" thickBot="1" x14ac:dyDescent="0.35">
      <c r="A64" s="40" t="s">
        <v>111</v>
      </c>
      <c r="B64" s="32" t="s">
        <v>29</v>
      </c>
      <c r="C64" s="29"/>
      <c r="D64" s="21" t="s">
        <v>116</v>
      </c>
      <c r="E64" s="241"/>
      <c r="F64" s="129"/>
      <c r="G64" s="143">
        <f t="shared" ref="G64:M64" si="15">SUM(G65:G70)</f>
        <v>0</v>
      </c>
      <c r="H64" s="143">
        <f t="shared" si="15"/>
        <v>0</v>
      </c>
      <c r="I64" s="143">
        <f t="shared" si="15"/>
        <v>5009.8900000000003</v>
      </c>
      <c r="J64" s="143">
        <f t="shared" si="15"/>
        <v>0</v>
      </c>
      <c r="K64" s="149"/>
      <c r="L64" s="143">
        <f t="shared" si="15"/>
        <v>0</v>
      </c>
      <c r="M64" s="189">
        <f t="shared" si="15"/>
        <v>0</v>
      </c>
    </row>
    <row r="65" spans="1:13" x14ac:dyDescent="0.3">
      <c r="A65" s="45" t="s">
        <v>111</v>
      </c>
      <c r="B65" s="45" t="s">
        <v>29</v>
      </c>
      <c r="C65" s="46" t="s">
        <v>117</v>
      </c>
      <c r="D65" s="47" t="s">
        <v>118</v>
      </c>
      <c r="E65" s="242"/>
      <c r="F65" s="123">
        <v>30201</v>
      </c>
      <c r="G65" s="146"/>
      <c r="H65" s="147"/>
      <c r="I65" s="146" t="s">
        <v>12</v>
      </c>
      <c r="J65" s="148" t="s">
        <v>12</v>
      </c>
      <c r="K65" s="149"/>
      <c r="L65" s="146">
        <v>0</v>
      </c>
      <c r="M65" s="222">
        <v>0</v>
      </c>
    </row>
    <row r="66" spans="1:13" x14ac:dyDescent="0.3">
      <c r="A66" s="48" t="s">
        <v>111</v>
      </c>
      <c r="B66" s="48" t="s">
        <v>29</v>
      </c>
      <c r="C66" s="46" t="s">
        <v>119</v>
      </c>
      <c r="D66" s="49" t="s">
        <v>120</v>
      </c>
      <c r="E66" s="243" t="s">
        <v>595</v>
      </c>
      <c r="F66" s="124">
        <v>30202</v>
      </c>
      <c r="G66" s="150"/>
      <c r="H66" s="151"/>
      <c r="I66" s="150">
        <v>4759.8900000000003</v>
      </c>
      <c r="J66" s="152">
        <v>0</v>
      </c>
      <c r="K66" s="153"/>
      <c r="L66" s="150">
        <v>0</v>
      </c>
      <c r="M66" s="223">
        <v>0</v>
      </c>
    </row>
    <row r="67" spans="1:13" x14ac:dyDescent="0.3">
      <c r="A67" s="48" t="s">
        <v>111</v>
      </c>
      <c r="B67" s="48" t="s">
        <v>29</v>
      </c>
      <c r="C67" s="46" t="s">
        <v>121</v>
      </c>
      <c r="D67" s="18" t="s">
        <v>122</v>
      </c>
      <c r="E67" s="243"/>
      <c r="F67" s="124">
        <v>30203</v>
      </c>
      <c r="G67" s="150"/>
      <c r="H67" s="151"/>
      <c r="I67" s="150">
        <v>250</v>
      </c>
      <c r="J67" s="152">
        <v>0</v>
      </c>
      <c r="K67" s="153"/>
      <c r="L67" s="150">
        <v>0</v>
      </c>
      <c r="M67" s="223">
        <v>0</v>
      </c>
    </row>
    <row r="68" spans="1:13" x14ac:dyDescent="0.3">
      <c r="A68" s="48" t="s">
        <v>111</v>
      </c>
      <c r="B68" s="48" t="s">
        <v>29</v>
      </c>
      <c r="C68" s="46" t="s">
        <v>123</v>
      </c>
      <c r="D68" s="18" t="s">
        <v>124</v>
      </c>
      <c r="E68" s="243"/>
      <c r="F68" s="124">
        <v>30204</v>
      </c>
      <c r="G68" s="150"/>
      <c r="H68" s="151"/>
      <c r="I68" s="150" t="s">
        <v>12</v>
      </c>
      <c r="J68" s="152" t="s">
        <v>12</v>
      </c>
      <c r="K68" s="153"/>
      <c r="L68" s="150">
        <v>0</v>
      </c>
      <c r="M68" s="223">
        <v>0</v>
      </c>
    </row>
    <row r="69" spans="1:13" x14ac:dyDescent="0.3">
      <c r="A69" s="51" t="s">
        <v>111</v>
      </c>
      <c r="B69" s="51" t="s">
        <v>29</v>
      </c>
      <c r="C69" s="46" t="s">
        <v>125</v>
      </c>
      <c r="D69" s="52" t="s">
        <v>126</v>
      </c>
      <c r="E69" s="243"/>
      <c r="F69" s="124">
        <v>30205</v>
      </c>
      <c r="G69" s="150"/>
      <c r="H69" s="151"/>
      <c r="I69" s="150" t="s">
        <v>12</v>
      </c>
      <c r="J69" s="152" t="s">
        <v>12</v>
      </c>
      <c r="K69" s="153"/>
      <c r="L69" s="150">
        <v>0</v>
      </c>
      <c r="M69" s="223">
        <v>0</v>
      </c>
    </row>
    <row r="70" spans="1:13" ht="25.2" thickBot="1" x14ac:dyDescent="0.35">
      <c r="A70" s="48" t="s">
        <v>111</v>
      </c>
      <c r="B70" s="48" t="s">
        <v>29</v>
      </c>
      <c r="C70" s="46" t="s">
        <v>127</v>
      </c>
      <c r="D70" s="26" t="s">
        <v>128</v>
      </c>
      <c r="E70" s="244" t="s">
        <v>607</v>
      </c>
      <c r="F70" s="126">
        <v>30206</v>
      </c>
      <c r="G70" s="154"/>
      <c r="H70" s="155"/>
      <c r="I70" s="154" t="s">
        <v>12</v>
      </c>
      <c r="J70" s="156" t="s">
        <v>12</v>
      </c>
      <c r="K70" s="157"/>
      <c r="L70" s="150">
        <v>0</v>
      </c>
      <c r="M70" s="223">
        <v>0</v>
      </c>
    </row>
    <row r="71" spans="1:13" ht="15" thickBot="1" x14ac:dyDescent="0.35">
      <c r="A71" s="34" t="s">
        <v>129</v>
      </c>
      <c r="B71" s="34"/>
      <c r="C71" s="34"/>
      <c r="D71" s="39" t="s">
        <v>130</v>
      </c>
      <c r="E71" s="240"/>
      <c r="F71" s="128"/>
      <c r="G71" s="139">
        <v>2300</v>
      </c>
      <c r="H71" s="140">
        <v>0</v>
      </c>
      <c r="I71" s="139">
        <v>3276.58</v>
      </c>
      <c r="J71" s="141">
        <v>0</v>
      </c>
      <c r="K71" s="142"/>
      <c r="L71" s="139">
        <f t="shared" ref="L71:M71" si="16">SUM(L72+L76+L80)</f>
        <v>100</v>
      </c>
      <c r="M71" s="220">
        <f t="shared" si="16"/>
        <v>0</v>
      </c>
    </row>
    <row r="72" spans="1:13" ht="15" thickBot="1" x14ac:dyDescent="0.35">
      <c r="A72" s="40" t="s">
        <v>129</v>
      </c>
      <c r="B72" s="32" t="s">
        <v>8</v>
      </c>
      <c r="C72" s="29"/>
      <c r="D72" s="21" t="s">
        <v>131</v>
      </c>
      <c r="E72" s="241"/>
      <c r="F72" s="129"/>
      <c r="G72" s="143">
        <v>2300</v>
      </c>
      <c r="H72" s="144">
        <v>0</v>
      </c>
      <c r="I72" s="143">
        <v>3276.58</v>
      </c>
      <c r="J72" s="145">
        <v>0</v>
      </c>
      <c r="K72" s="142"/>
      <c r="L72" s="143">
        <f t="shared" ref="L72:M72" si="17">SUM(L73:L75)</f>
        <v>100</v>
      </c>
      <c r="M72" s="221">
        <f t="shared" si="17"/>
        <v>0</v>
      </c>
    </row>
    <row r="73" spans="1:13" x14ac:dyDescent="0.3">
      <c r="A73" s="45" t="s">
        <v>129</v>
      </c>
      <c r="B73" s="45" t="s">
        <v>8</v>
      </c>
      <c r="C73" s="46" t="s">
        <v>132</v>
      </c>
      <c r="D73" s="47" t="s">
        <v>133</v>
      </c>
      <c r="E73" s="242"/>
      <c r="F73" s="123">
        <v>40101</v>
      </c>
      <c r="G73" s="146">
        <v>100</v>
      </c>
      <c r="H73" s="147"/>
      <c r="I73" s="146">
        <v>251.57999999999998</v>
      </c>
      <c r="J73" s="148">
        <v>0</v>
      </c>
      <c r="K73" s="149"/>
      <c r="L73" s="146">
        <v>100</v>
      </c>
      <c r="M73" s="222">
        <v>0</v>
      </c>
    </row>
    <row r="74" spans="1:13" x14ac:dyDescent="0.3">
      <c r="A74" s="51" t="s">
        <v>129</v>
      </c>
      <c r="B74" s="51" t="s">
        <v>8</v>
      </c>
      <c r="C74" s="46" t="s">
        <v>134</v>
      </c>
      <c r="D74" s="52" t="s">
        <v>135</v>
      </c>
      <c r="E74" s="243"/>
      <c r="F74" s="124">
        <v>40102</v>
      </c>
      <c r="G74" s="150"/>
      <c r="H74" s="151"/>
      <c r="I74" s="150" t="s">
        <v>12</v>
      </c>
      <c r="J74" s="152" t="s">
        <v>12</v>
      </c>
      <c r="K74" s="153"/>
      <c r="L74" s="150">
        <v>0</v>
      </c>
      <c r="M74" s="223">
        <v>0</v>
      </c>
    </row>
    <row r="75" spans="1:13" ht="15" thickBot="1" x14ac:dyDescent="0.35">
      <c r="A75" s="51" t="s">
        <v>136</v>
      </c>
      <c r="B75" s="51" t="s">
        <v>29</v>
      </c>
      <c r="C75" s="46" t="s">
        <v>137</v>
      </c>
      <c r="D75" s="54" t="s">
        <v>138</v>
      </c>
      <c r="E75" s="244" t="s">
        <v>596</v>
      </c>
      <c r="F75" s="126">
        <v>40103</v>
      </c>
      <c r="G75" s="154">
        <v>2200</v>
      </c>
      <c r="H75" s="155"/>
      <c r="I75" s="154">
        <v>3025</v>
      </c>
      <c r="J75" s="156">
        <v>0</v>
      </c>
      <c r="K75" s="157"/>
      <c r="L75" s="150">
        <v>0</v>
      </c>
      <c r="M75" s="223">
        <v>0</v>
      </c>
    </row>
    <row r="76" spans="1:13" ht="15" thickBot="1" x14ac:dyDescent="0.35">
      <c r="A76" s="40" t="s">
        <v>129</v>
      </c>
      <c r="B76" s="32" t="s">
        <v>29</v>
      </c>
      <c r="C76" s="29"/>
      <c r="D76" s="21" t="s">
        <v>139</v>
      </c>
      <c r="E76" s="241"/>
      <c r="F76" s="129"/>
      <c r="G76" s="143">
        <v>0</v>
      </c>
      <c r="H76" s="144">
        <v>0</v>
      </c>
      <c r="I76" s="143">
        <v>0</v>
      </c>
      <c r="J76" s="145">
        <v>0</v>
      </c>
      <c r="K76" s="142"/>
      <c r="L76" s="143">
        <f t="shared" ref="L76:M76" si="18">SUM(L77:L79)</f>
        <v>0</v>
      </c>
      <c r="M76" s="221">
        <f t="shared" si="18"/>
        <v>0</v>
      </c>
    </row>
    <row r="77" spans="1:13" x14ac:dyDescent="0.3">
      <c r="A77" s="45" t="s">
        <v>129</v>
      </c>
      <c r="B77" s="45" t="s">
        <v>29</v>
      </c>
      <c r="C77" s="46" t="s">
        <v>140</v>
      </c>
      <c r="D77" s="49" t="s">
        <v>141</v>
      </c>
      <c r="E77" s="242"/>
      <c r="F77" s="123">
        <v>40201</v>
      </c>
      <c r="G77" s="146"/>
      <c r="H77" s="147"/>
      <c r="I77" s="146" t="s">
        <v>12</v>
      </c>
      <c r="J77" s="148" t="s">
        <v>12</v>
      </c>
      <c r="K77" s="149"/>
      <c r="L77" s="146">
        <v>0</v>
      </c>
      <c r="M77" s="222">
        <v>0</v>
      </c>
    </row>
    <row r="78" spans="1:13" x14ac:dyDescent="0.3">
      <c r="A78" s="48" t="s">
        <v>129</v>
      </c>
      <c r="B78" s="48" t="s">
        <v>29</v>
      </c>
      <c r="C78" s="46" t="s">
        <v>142</v>
      </c>
      <c r="D78" s="49" t="s">
        <v>143</v>
      </c>
      <c r="E78" s="243"/>
      <c r="F78" s="124">
        <v>40202</v>
      </c>
      <c r="G78" s="150"/>
      <c r="H78" s="151"/>
      <c r="I78" s="150" t="s">
        <v>12</v>
      </c>
      <c r="J78" s="152" t="s">
        <v>12</v>
      </c>
      <c r="K78" s="153"/>
      <c r="L78" s="150">
        <v>0</v>
      </c>
      <c r="M78" s="223">
        <v>0</v>
      </c>
    </row>
    <row r="79" spans="1:13" ht="15" thickBot="1" x14ac:dyDescent="0.35">
      <c r="A79" s="51" t="s">
        <v>129</v>
      </c>
      <c r="B79" s="51" t="s">
        <v>29</v>
      </c>
      <c r="C79" s="46" t="s">
        <v>144</v>
      </c>
      <c r="D79" s="13" t="s">
        <v>145</v>
      </c>
      <c r="E79" s="244"/>
      <c r="F79" s="126">
        <v>40203</v>
      </c>
      <c r="G79" s="154"/>
      <c r="H79" s="155"/>
      <c r="I79" s="154" t="s">
        <v>12</v>
      </c>
      <c r="J79" s="156" t="s">
        <v>12</v>
      </c>
      <c r="K79" s="157"/>
      <c r="L79" s="154">
        <v>0</v>
      </c>
      <c r="M79" s="224">
        <v>0</v>
      </c>
    </row>
    <row r="80" spans="1:13" ht="25.2" thickBot="1" x14ac:dyDescent="0.35">
      <c r="A80" s="40" t="s">
        <v>129</v>
      </c>
      <c r="B80" s="32" t="s">
        <v>39</v>
      </c>
      <c r="C80" s="29"/>
      <c r="D80" s="33" t="s">
        <v>146</v>
      </c>
      <c r="E80" s="241" t="s">
        <v>608</v>
      </c>
      <c r="F80" s="129"/>
      <c r="G80" s="143">
        <v>0</v>
      </c>
      <c r="H80" s="144">
        <v>0</v>
      </c>
      <c r="I80" s="143">
        <v>0</v>
      </c>
      <c r="J80" s="145">
        <v>0</v>
      </c>
      <c r="K80" s="142"/>
      <c r="L80" s="143">
        <f t="shared" ref="L80:M80" si="19">SUM(L81:L82)</f>
        <v>0</v>
      </c>
      <c r="M80" s="221">
        <f t="shared" si="19"/>
        <v>0</v>
      </c>
    </row>
    <row r="81" spans="1:13" x14ac:dyDescent="0.3">
      <c r="A81" s="45" t="s">
        <v>129</v>
      </c>
      <c r="B81" s="45" t="s">
        <v>39</v>
      </c>
      <c r="C81" s="46" t="s">
        <v>147</v>
      </c>
      <c r="D81" s="13" t="s">
        <v>148</v>
      </c>
      <c r="E81" s="242"/>
      <c r="F81" s="123">
        <v>40301</v>
      </c>
      <c r="G81" s="146"/>
      <c r="H81" s="147"/>
      <c r="I81" s="146" t="s">
        <v>12</v>
      </c>
      <c r="J81" s="148" t="s">
        <v>12</v>
      </c>
      <c r="K81" s="149"/>
      <c r="L81" s="146">
        <v>0</v>
      </c>
      <c r="M81" s="222">
        <v>0</v>
      </c>
    </row>
    <row r="82" spans="1:13" ht="15" thickBot="1" x14ac:dyDescent="0.35">
      <c r="A82" s="45" t="s">
        <v>129</v>
      </c>
      <c r="B82" s="45" t="s">
        <v>39</v>
      </c>
      <c r="C82" s="46" t="s">
        <v>149</v>
      </c>
      <c r="D82" s="13" t="s">
        <v>150</v>
      </c>
      <c r="E82" s="244"/>
      <c r="F82" s="126">
        <v>40302</v>
      </c>
      <c r="G82" s="154"/>
      <c r="H82" s="155"/>
      <c r="I82" s="154" t="s">
        <v>12</v>
      </c>
      <c r="J82" s="156" t="s">
        <v>12</v>
      </c>
      <c r="K82" s="157"/>
      <c r="L82" s="154">
        <v>0</v>
      </c>
      <c r="M82" s="224">
        <v>0</v>
      </c>
    </row>
    <row r="83" spans="1:13" ht="15" thickBot="1" x14ac:dyDescent="0.35">
      <c r="A83" s="34" t="s">
        <v>136</v>
      </c>
      <c r="B83" s="34"/>
      <c r="C83" s="34"/>
      <c r="D83" s="39" t="s">
        <v>151</v>
      </c>
      <c r="E83" s="240"/>
      <c r="F83" s="128"/>
      <c r="G83" s="139">
        <v>9500</v>
      </c>
      <c r="H83" s="140">
        <v>0</v>
      </c>
      <c r="I83" s="139">
        <v>5619.15</v>
      </c>
      <c r="J83" s="141">
        <v>0</v>
      </c>
      <c r="K83" s="142"/>
      <c r="L83" s="139">
        <f t="shared" ref="L83:M83" si="20">SUM(L84,L90,L93,L96,L98)</f>
        <v>10550</v>
      </c>
      <c r="M83" s="220">
        <f t="shared" si="20"/>
        <v>0</v>
      </c>
    </row>
    <row r="84" spans="1:13" ht="15" thickBot="1" x14ac:dyDescent="0.35">
      <c r="A84" s="40" t="s">
        <v>136</v>
      </c>
      <c r="B84" s="32" t="s">
        <v>8</v>
      </c>
      <c r="C84" s="29"/>
      <c r="D84" s="21" t="s">
        <v>152</v>
      </c>
      <c r="E84" s="241"/>
      <c r="F84" s="129"/>
      <c r="G84" s="143">
        <v>9500</v>
      </c>
      <c r="H84" s="144">
        <v>0</v>
      </c>
      <c r="I84" s="143">
        <v>5619.15</v>
      </c>
      <c r="J84" s="145">
        <v>0</v>
      </c>
      <c r="K84" s="142"/>
      <c r="L84" s="143">
        <f t="shared" ref="L84:M84" si="21">SUM(L85:L89)</f>
        <v>9850</v>
      </c>
      <c r="M84" s="221">
        <f t="shared" si="21"/>
        <v>0</v>
      </c>
    </row>
    <row r="85" spans="1:13" ht="27.6" x14ac:dyDescent="0.3">
      <c r="A85" s="51" t="s">
        <v>136</v>
      </c>
      <c r="B85" s="51" t="s">
        <v>8</v>
      </c>
      <c r="C85" s="46" t="s">
        <v>153</v>
      </c>
      <c r="D85" s="12" t="s">
        <v>154</v>
      </c>
      <c r="E85" s="242"/>
      <c r="F85" s="123">
        <v>50101</v>
      </c>
      <c r="G85" s="146"/>
      <c r="H85" s="147"/>
      <c r="I85" s="146" t="s">
        <v>12</v>
      </c>
      <c r="J85" s="148" t="s">
        <v>12</v>
      </c>
      <c r="K85" s="149"/>
      <c r="L85" s="146">
        <v>0</v>
      </c>
      <c r="M85" s="222">
        <v>0</v>
      </c>
    </row>
    <row r="86" spans="1:13" x14ac:dyDescent="0.3">
      <c r="A86" s="48" t="s">
        <v>136</v>
      </c>
      <c r="B86" s="48" t="s">
        <v>8</v>
      </c>
      <c r="C86" s="46" t="s">
        <v>155</v>
      </c>
      <c r="D86" s="31" t="s">
        <v>156</v>
      </c>
      <c r="E86" s="243"/>
      <c r="F86" s="124">
        <v>50102</v>
      </c>
      <c r="G86" s="150"/>
      <c r="H86" s="151"/>
      <c r="I86" s="150" t="s">
        <v>12</v>
      </c>
      <c r="J86" s="152" t="s">
        <v>12</v>
      </c>
      <c r="K86" s="153"/>
      <c r="L86" s="150"/>
      <c r="M86" s="223"/>
    </row>
    <row r="87" spans="1:13" ht="27.6" x14ac:dyDescent="0.3">
      <c r="A87" s="51" t="s">
        <v>136</v>
      </c>
      <c r="B87" s="51" t="s">
        <v>8</v>
      </c>
      <c r="C87" s="46" t="s">
        <v>157</v>
      </c>
      <c r="D87" s="16" t="s">
        <v>609</v>
      </c>
      <c r="E87" s="243"/>
      <c r="F87" s="124">
        <v>50103</v>
      </c>
      <c r="G87" s="150"/>
      <c r="H87" s="151"/>
      <c r="I87" s="150" t="s">
        <v>12</v>
      </c>
      <c r="J87" s="152" t="s">
        <v>12</v>
      </c>
      <c r="K87" s="153"/>
      <c r="L87" s="150">
        <v>0</v>
      </c>
      <c r="M87" s="223">
        <v>0</v>
      </c>
    </row>
    <row r="88" spans="1:13" ht="24.6" x14ac:dyDescent="0.3">
      <c r="A88" s="48" t="s">
        <v>136</v>
      </c>
      <c r="B88" s="48" t="s">
        <v>8</v>
      </c>
      <c r="C88" s="46" t="s">
        <v>159</v>
      </c>
      <c r="D88" s="16" t="s">
        <v>160</v>
      </c>
      <c r="E88" s="243" t="s">
        <v>597</v>
      </c>
      <c r="F88" s="124">
        <v>50104</v>
      </c>
      <c r="G88" s="150">
        <v>6000</v>
      </c>
      <c r="H88" s="151"/>
      <c r="I88" s="150">
        <v>3192.5</v>
      </c>
      <c r="J88" s="152">
        <v>0</v>
      </c>
      <c r="K88" s="153"/>
      <c r="L88" s="150">
        <v>6250</v>
      </c>
      <c r="M88" s="223">
        <v>0</v>
      </c>
    </row>
    <row r="89" spans="1:13" ht="25.2" thickBot="1" x14ac:dyDescent="0.35">
      <c r="A89" s="51" t="s">
        <v>136</v>
      </c>
      <c r="B89" s="51" t="s">
        <v>8</v>
      </c>
      <c r="C89" s="46" t="s">
        <v>161</v>
      </c>
      <c r="D89" s="19" t="s">
        <v>162</v>
      </c>
      <c r="E89" s="243" t="s">
        <v>597</v>
      </c>
      <c r="F89" s="126">
        <v>50105</v>
      </c>
      <c r="G89" s="154">
        <v>3500</v>
      </c>
      <c r="H89" s="155"/>
      <c r="I89" s="154">
        <v>2426.65</v>
      </c>
      <c r="J89" s="156">
        <v>0</v>
      </c>
      <c r="K89" s="157"/>
      <c r="L89" s="154">
        <v>3600</v>
      </c>
      <c r="M89" s="224">
        <v>0</v>
      </c>
    </row>
    <row r="90" spans="1:13" ht="15" thickBot="1" x14ac:dyDescent="0.35">
      <c r="A90" s="40" t="s">
        <v>136</v>
      </c>
      <c r="B90" s="32" t="s">
        <v>29</v>
      </c>
      <c r="C90" s="29"/>
      <c r="D90" s="21" t="s">
        <v>163</v>
      </c>
      <c r="E90" s="241"/>
      <c r="F90" s="129"/>
      <c r="G90" s="143">
        <v>0</v>
      </c>
      <c r="H90" s="144">
        <v>0</v>
      </c>
      <c r="I90" s="143">
        <v>0</v>
      </c>
      <c r="J90" s="145">
        <v>0</v>
      </c>
      <c r="K90" s="142"/>
      <c r="L90" s="143">
        <f t="shared" ref="L90:M90" si="22">SUM(L91:L92)</f>
        <v>0</v>
      </c>
      <c r="M90" s="221">
        <f t="shared" si="22"/>
        <v>0</v>
      </c>
    </row>
    <row r="91" spans="1:13" x14ac:dyDescent="0.3">
      <c r="A91" s="45" t="s">
        <v>136</v>
      </c>
      <c r="B91" s="45" t="s">
        <v>29</v>
      </c>
      <c r="C91" s="46" t="s">
        <v>164</v>
      </c>
      <c r="D91" s="14" t="s">
        <v>165</v>
      </c>
      <c r="E91" s="242"/>
      <c r="F91" s="123">
        <v>50201</v>
      </c>
      <c r="G91" s="146"/>
      <c r="H91" s="147"/>
      <c r="I91" s="146" t="s">
        <v>12</v>
      </c>
      <c r="J91" s="148" t="s">
        <v>12</v>
      </c>
      <c r="K91" s="149"/>
      <c r="L91" s="146">
        <v>0</v>
      </c>
      <c r="M91" s="222">
        <v>0</v>
      </c>
    </row>
    <row r="92" spans="1:13" ht="15" thickBot="1" x14ac:dyDescent="0.35">
      <c r="A92" s="51" t="s">
        <v>136</v>
      </c>
      <c r="B92" s="51" t="s">
        <v>29</v>
      </c>
      <c r="C92" s="46" t="s">
        <v>166</v>
      </c>
      <c r="D92" s="19" t="s">
        <v>167</v>
      </c>
      <c r="E92" s="244"/>
      <c r="F92" s="126">
        <v>50202</v>
      </c>
      <c r="G92" s="154"/>
      <c r="H92" s="155"/>
      <c r="I92" s="154" t="s">
        <v>12</v>
      </c>
      <c r="J92" s="156" t="s">
        <v>12</v>
      </c>
      <c r="K92" s="157"/>
      <c r="L92" s="154">
        <v>0</v>
      </c>
      <c r="M92" s="224">
        <v>0</v>
      </c>
    </row>
    <row r="93" spans="1:13" ht="15" thickBot="1" x14ac:dyDescent="0.35">
      <c r="A93" s="40" t="s">
        <v>136</v>
      </c>
      <c r="B93" s="32" t="s">
        <v>39</v>
      </c>
      <c r="C93" s="29"/>
      <c r="D93" s="21" t="s">
        <v>168</v>
      </c>
      <c r="E93" s="241"/>
      <c r="F93" s="129"/>
      <c r="G93" s="143">
        <v>0</v>
      </c>
      <c r="H93" s="144">
        <v>0</v>
      </c>
      <c r="I93" s="143">
        <v>0</v>
      </c>
      <c r="J93" s="145">
        <v>0</v>
      </c>
      <c r="K93" s="142"/>
      <c r="L93" s="143">
        <f t="shared" ref="L93:M93" si="23">SUM(L94:L95)</f>
        <v>0</v>
      </c>
      <c r="M93" s="221">
        <f t="shared" si="23"/>
        <v>0</v>
      </c>
    </row>
    <row r="94" spans="1:13" x14ac:dyDescent="0.3">
      <c r="A94" s="45" t="s">
        <v>136</v>
      </c>
      <c r="B94" s="45" t="s">
        <v>39</v>
      </c>
      <c r="C94" s="46" t="s">
        <v>169</v>
      </c>
      <c r="D94" s="14" t="s">
        <v>170</v>
      </c>
      <c r="E94" s="242"/>
      <c r="F94" s="123">
        <v>50301</v>
      </c>
      <c r="G94" s="146"/>
      <c r="H94" s="147"/>
      <c r="I94" s="146" t="s">
        <v>12</v>
      </c>
      <c r="J94" s="148" t="s">
        <v>12</v>
      </c>
      <c r="K94" s="149"/>
      <c r="L94" s="146">
        <v>0</v>
      </c>
      <c r="M94" s="222">
        <v>0</v>
      </c>
    </row>
    <row r="95" spans="1:13" ht="15" thickBot="1" x14ac:dyDescent="0.35">
      <c r="A95" s="51" t="s">
        <v>136</v>
      </c>
      <c r="B95" s="51" t="s">
        <v>39</v>
      </c>
      <c r="C95" s="42" t="s">
        <v>171</v>
      </c>
      <c r="D95" s="19" t="s">
        <v>172</v>
      </c>
      <c r="E95" s="244"/>
      <c r="F95" s="126">
        <v>50302</v>
      </c>
      <c r="G95" s="154"/>
      <c r="H95" s="155"/>
      <c r="I95" s="154" t="s">
        <v>12</v>
      </c>
      <c r="J95" s="156" t="s">
        <v>12</v>
      </c>
      <c r="K95" s="157"/>
      <c r="L95" s="154">
        <v>0</v>
      </c>
      <c r="M95" s="224">
        <v>0</v>
      </c>
    </row>
    <row r="96" spans="1:13" ht="15" thickBot="1" x14ac:dyDescent="0.35">
      <c r="A96" s="40" t="s">
        <v>136</v>
      </c>
      <c r="B96" s="40" t="s">
        <v>53</v>
      </c>
      <c r="C96" s="29"/>
      <c r="D96" s="21" t="s">
        <v>173</v>
      </c>
      <c r="E96" s="241"/>
      <c r="F96" s="129"/>
      <c r="G96" s="143">
        <v>0</v>
      </c>
      <c r="H96" s="144">
        <v>0</v>
      </c>
      <c r="I96" s="143">
        <v>0</v>
      </c>
      <c r="J96" s="145">
        <v>0</v>
      </c>
      <c r="K96" s="142"/>
      <c r="L96" s="143">
        <f t="shared" ref="L96:M96" si="24">SUM(L97)</f>
        <v>0</v>
      </c>
      <c r="M96" s="221">
        <f t="shared" si="24"/>
        <v>0</v>
      </c>
    </row>
    <row r="97" spans="1:13" ht="15" thickBot="1" x14ac:dyDescent="0.35">
      <c r="A97" s="55" t="s">
        <v>136</v>
      </c>
      <c r="B97" s="55" t="s">
        <v>53</v>
      </c>
      <c r="C97" s="56" t="s">
        <v>174</v>
      </c>
      <c r="D97" s="19" t="s">
        <v>175</v>
      </c>
      <c r="E97" s="246"/>
      <c r="F97" s="127">
        <v>50401</v>
      </c>
      <c r="G97" s="162"/>
      <c r="H97" s="163"/>
      <c r="I97" s="162" t="s">
        <v>12</v>
      </c>
      <c r="J97" s="164" t="s">
        <v>12</v>
      </c>
      <c r="K97" s="165"/>
      <c r="L97" s="162">
        <v>0</v>
      </c>
      <c r="M97" s="226">
        <v>0</v>
      </c>
    </row>
    <row r="98" spans="1:13" ht="25.2" thickBot="1" x14ac:dyDescent="0.35">
      <c r="A98" s="40" t="s">
        <v>136</v>
      </c>
      <c r="B98" s="40" t="s">
        <v>60</v>
      </c>
      <c r="C98" s="29"/>
      <c r="D98" s="33" t="s">
        <v>176</v>
      </c>
      <c r="E98" s="241" t="s">
        <v>608</v>
      </c>
      <c r="F98" s="129"/>
      <c r="G98" s="143">
        <v>0</v>
      </c>
      <c r="H98" s="144">
        <v>0</v>
      </c>
      <c r="I98" s="143">
        <v>0</v>
      </c>
      <c r="J98" s="145">
        <v>0</v>
      </c>
      <c r="K98" s="142"/>
      <c r="L98" s="143">
        <f t="shared" ref="L98:M98" si="25">SUM(L99:L100)</f>
        <v>700</v>
      </c>
      <c r="M98" s="221">
        <f t="shared" si="25"/>
        <v>0</v>
      </c>
    </row>
    <row r="99" spans="1:13" x14ac:dyDescent="0.3">
      <c r="A99" s="45" t="s">
        <v>136</v>
      </c>
      <c r="B99" s="45" t="s">
        <v>60</v>
      </c>
      <c r="C99" s="46" t="s">
        <v>177</v>
      </c>
      <c r="D99" s="13" t="s">
        <v>178</v>
      </c>
      <c r="E99" s="242"/>
      <c r="F99" s="123">
        <v>50501</v>
      </c>
      <c r="G99" s="166"/>
      <c r="H99" s="167"/>
      <c r="I99" s="166" t="s">
        <v>12</v>
      </c>
      <c r="J99" s="168" t="s">
        <v>12</v>
      </c>
      <c r="K99" s="161"/>
      <c r="L99" s="146">
        <v>500</v>
      </c>
      <c r="M99" s="222">
        <v>0</v>
      </c>
    </row>
    <row r="100" spans="1:13" ht="15" thickBot="1" x14ac:dyDescent="0.35">
      <c r="A100" s="45" t="s">
        <v>136</v>
      </c>
      <c r="B100" s="45" t="s">
        <v>60</v>
      </c>
      <c r="C100" s="46" t="s">
        <v>179</v>
      </c>
      <c r="D100" s="26" t="s">
        <v>180</v>
      </c>
      <c r="E100" s="244"/>
      <c r="F100" s="126">
        <v>50502</v>
      </c>
      <c r="G100" s="169"/>
      <c r="H100" s="170"/>
      <c r="I100" s="169" t="s">
        <v>12</v>
      </c>
      <c r="J100" s="171" t="s">
        <v>12</v>
      </c>
      <c r="K100" s="172"/>
      <c r="L100" s="154">
        <v>200</v>
      </c>
      <c r="M100" s="224">
        <v>0</v>
      </c>
    </row>
    <row r="101" spans="1:13" ht="15" thickBot="1" x14ac:dyDescent="0.35">
      <c r="A101" s="34" t="s">
        <v>181</v>
      </c>
      <c r="B101" s="34"/>
      <c r="C101" s="34"/>
      <c r="D101" s="39" t="s">
        <v>182</v>
      </c>
      <c r="E101" s="240"/>
      <c r="F101" s="128"/>
      <c r="G101" s="139">
        <v>0</v>
      </c>
      <c r="H101" s="140">
        <v>0</v>
      </c>
      <c r="I101" s="139">
        <v>0</v>
      </c>
      <c r="J101" s="141">
        <v>0</v>
      </c>
      <c r="K101" s="142"/>
      <c r="L101" s="139">
        <f t="shared" ref="L101:M101" si="26">SUM(L102)</f>
        <v>0</v>
      </c>
      <c r="M101" s="220">
        <f t="shared" si="26"/>
        <v>0</v>
      </c>
    </row>
    <row r="102" spans="1:13" ht="15" thickBot="1" x14ac:dyDescent="0.35">
      <c r="A102" s="40" t="s">
        <v>181</v>
      </c>
      <c r="B102" s="32" t="s">
        <v>8</v>
      </c>
      <c r="C102" s="29"/>
      <c r="D102" s="21" t="s">
        <v>183</v>
      </c>
      <c r="E102" s="241"/>
      <c r="F102" s="129"/>
      <c r="G102" s="143">
        <v>0</v>
      </c>
      <c r="H102" s="144">
        <v>0</v>
      </c>
      <c r="I102" s="143">
        <v>0</v>
      </c>
      <c r="J102" s="145">
        <v>0</v>
      </c>
      <c r="K102" s="142"/>
      <c r="L102" s="143">
        <f t="shared" ref="L102:M102" si="27">SUM(L103:L107)</f>
        <v>0</v>
      </c>
      <c r="M102" s="221">
        <f t="shared" si="27"/>
        <v>0</v>
      </c>
    </row>
    <row r="103" spans="1:13" x14ac:dyDescent="0.3">
      <c r="A103" s="45" t="s">
        <v>181</v>
      </c>
      <c r="B103" s="45" t="s">
        <v>8</v>
      </c>
      <c r="C103" s="46" t="s">
        <v>184</v>
      </c>
      <c r="D103" s="47" t="s">
        <v>185</v>
      </c>
      <c r="E103" s="242"/>
      <c r="F103" s="123">
        <v>60101</v>
      </c>
      <c r="G103" s="166"/>
      <c r="H103" s="167"/>
      <c r="I103" s="166" t="s">
        <v>12</v>
      </c>
      <c r="J103" s="168" t="s">
        <v>12</v>
      </c>
      <c r="K103" s="161"/>
      <c r="L103" s="146">
        <v>0</v>
      </c>
      <c r="M103" s="222">
        <v>0</v>
      </c>
    </row>
    <row r="104" spans="1:13" x14ac:dyDescent="0.3">
      <c r="A104" s="48" t="s">
        <v>181</v>
      </c>
      <c r="B104" s="48" t="s">
        <v>8</v>
      </c>
      <c r="C104" s="46" t="s">
        <v>186</v>
      </c>
      <c r="D104" s="16" t="s">
        <v>187</v>
      </c>
      <c r="E104" s="243"/>
      <c r="F104" s="124">
        <v>60102</v>
      </c>
      <c r="G104" s="173"/>
      <c r="H104" s="174"/>
      <c r="I104" s="173" t="s">
        <v>12</v>
      </c>
      <c r="J104" s="175" t="s">
        <v>12</v>
      </c>
      <c r="K104" s="176"/>
      <c r="L104" s="150">
        <v>0</v>
      </c>
      <c r="M104" s="223">
        <v>0</v>
      </c>
    </row>
    <row r="105" spans="1:13" ht="27.6" x14ac:dyDescent="0.3">
      <c r="A105" s="48" t="s">
        <v>181</v>
      </c>
      <c r="B105" s="48" t="s">
        <v>8</v>
      </c>
      <c r="C105" s="46" t="s">
        <v>188</v>
      </c>
      <c r="D105" s="16" t="s">
        <v>189</v>
      </c>
      <c r="E105" s="243"/>
      <c r="F105" s="124">
        <v>60103</v>
      </c>
      <c r="G105" s="173"/>
      <c r="H105" s="174"/>
      <c r="I105" s="173" t="s">
        <v>12</v>
      </c>
      <c r="J105" s="175" t="s">
        <v>12</v>
      </c>
      <c r="K105" s="176"/>
      <c r="L105" s="150">
        <v>0</v>
      </c>
      <c r="M105" s="223">
        <v>0</v>
      </c>
    </row>
    <row r="106" spans="1:13" x14ac:dyDescent="0.3">
      <c r="A106" s="48" t="s">
        <v>181</v>
      </c>
      <c r="B106" s="48" t="s">
        <v>8</v>
      </c>
      <c r="C106" s="46" t="s">
        <v>190</v>
      </c>
      <c r="D106" s="16" t="s">
        <v>191</v>
      </c>
      <c r="E106" s="243"/>
      <c r="F106" s="124">
        <v>60104</v>
      </c>
      <c r="G106" s="173"/>
      <c r="H106" s="174"/>
      <c r="I106" s="173" t="s">
        <v>12</v>
      </c>
      <c r="J106" s="175" t="s">
        <v>12</v>
      </c>
      <c r="K106" s="176"/>
      <c r="L106" s="150">
        <v>0</v>
      </c>
      <c r="M106" s="223">
        <v>0</v>
      </c>
    </row>
    <row r="107" spans="1:13" ht="15" thickBot="1" x14ac:dyDescent="0.35">
      <c r="A107" s="51" t="s">
        <v>181</v>
      </c>
      <c r="B107" s="51" t="s">
        <v>8</v>
      </c>
      <c r="C107" s="46" t="s">
        <v>192</v>
      </c>
      <c r="D107" s="19" t="s">
        <v>193</v>
      </c>
      <c r="E107" s="244"/>
      <c r="F107" s="126">
        <v>60105</v>
      </c>
      <c r="G107" s="169"/>
      <c r="H107" s="170"/>
      <c r="I107" s="169" t="s">
        <v>12</v>
      </c>
      <c r="J107" s="171" t="s">
        <v>12</v>
      </c>
      <c r="K107" s="172"/>
      <c r="L107" s="154">
        <v>0</v>
      </c>
      <c r="M107" s="224">
        <v>0</v>
      </c>
    </row>
    <row r="108" spans="1:13" ht="15" thickBot="1" x14ac:dyDescent="0.35">
      <c r="A108" s="34" t="s">
        <v>194</v>
      </c>
      <c r="B108" s="34"/>
      <c r="C108" s="34"/>
      <c r="D108" s="35" t="s">
        <v>195</v>
      </c>
      <c r="E108" s="240"/>
      <c r="F108" s="128"/>
      <c r="G108" s="139">
        <v>0</v>
      </c>
      <c r="H108" s="140">
        <v>0</v>
      </c>
      <c r="I108" s="139">
        <v>0</v>
      </c>
      <c r="J108" s="141">
        <v>0</v>
      </c>
      <c r="K108" s="142"/>
      <c r="L108" s="139">
        <f t="shared" ref="L108:M108" si="28">SUM(L109+L115+L119+L122+L125+L127+L130)</f>
        <v>0</v>
      </c>
      <c r="M108" s="220">
        <f t="shared" si="28"/>
        <v>0</v>
      </c>
    </row>
    <row r="109" spans="1:13" ht="15" thickBot="1" x14ac:dyDescent="0.35">
      <c r="A109" s="40" t="s">
        <v>194</v>
      </c>
      <c r="B109" s="32" t="s">
        <v>8</v>
      </c>
      <c r="C109" s="29"/>
      <c r="D109" s="22" t="s">
        <v>196</v>
      </c>
      <c r="E109" s="241"/>
      <c r="F109" s="129"/>
      <c r="G109" s="143">
        <v>0</v>
      </c>
      <c r="H109" s="144">
        <v>0</v>
      </c>
      <c r="I109" s="143">
        <v>0</v>
      </c>
      <c r="J109" s="145">
        <v>0</v>
      </c>
      <c r="K109" s="142"/>
      <c r="L109" s="143">
        <f t="shared" ref="L109:M109" si="29">SUM(L110:L114)</f>
        <v>0</v>
      </c>
      <c r="M109" s="221">
        <f t="shared" si="29"/>
        <v>0</v>
      </c>
    </row>
    <row r="110" spans="1:13" x14ac:dyDescent="0.3">
      <c r="A110" s="45" t="s">
        <v>194</v>
      </c>
      <c r="B110" s="45" t="s">
        <v>8</v>
      </c>
      <c r="C110" s="46" t="s">
        <v>197</v>
      </c>
      <c r="D110" s="12" t="s">
        <v>198</v>
      </c>
      <c r="E110" s="242"/>
      <c r="F110" s="123">
        <v>70101</v>
      </c>
      <c r="G110" s="166"/>
      <c r="H110" s="167"/>
      <c r="I110" s="166" t="s">
        <v>12</v>
      </c>
      <c r="J110" s="168" t="s">
        <v>12</v>
      </c>
      <c r="K110" s="161"/>
      <c r="L110" s="146">
        <v>0</v>
      </c>
      <c r="M110" s="222">
        <v>0</v>
      </c>
    </row>
    <row r="111" spans="1:13" x14ac:dyDescent="0.3">
      <c r="A111" s="48" t="s">
        <v>194</v>
      </c>
      <c r="B111" s="48" t="s">
        <v>8</v>
      </c>
      <c r="C111" s="46" t="s">
        <v>199</v>
      </c>
      <c r="D111" s="17" t="s">
        <v>200</v>
      </c>
      <c r="E111" s="243"/>
      <c r="F111" s="124">
        <v>70102</v>
      </c>
      <c r="G111" s="173"/>
      <c r="H111" s="174"/>
      <c r="I111" s="173" t="s">
        <v>12</v>
      </c>
      <c r="J111" s="175" t="s">
        <v>12</v>
      </c>
      <c r="K111" s="176"/>
      <c r="L111" s="150">
        <v>0</v>
      </c>
      <c r="M111" s="223">
        <v>0</v>
      </c>
    </row>
    <row r="112" spans="1:13" x14ac:dyDescent="0.3">
      <c r="A112" s="48" t="s">
        <v>194</v>
      </c>
      <c r="B112" s="48" t="s">
        <v>8</v>
      </c>
      <c r="C112" s="46" t="s">
        <v>201</v>
      </c>
      <c r="D112" s="17" t="s">
        <v>202</v>
      </c>
      <c r="E112" s="243"/>
      <c r="F112" s="124">
        <v>70103</v>
      </c>
      <c r="G112" s="173"/>
      <c r="H112" s="174"/>
      <c r="I112" s="173" t="s">
        <v>12</v>
      </c>
      <c r="J112" s="175" t="s">
        <v>12</v>
      </c>
      <c r="K112" s="176"/>
      <c r="L112" s="150">
        <v>0</v>
      </c>
      <c r="M112" s="223">
        <v>0</v>
      </c>
    </row>
    <row r="113" spans="1:13" x14ac:dyDescent="0.3">
      <c r="A113" s="48" t="s">
        <v>194</v>
      </c>
      <c r="B113" s="48" t="s">
        <v>8</v>
      </c>
      <c r="C113" s="46" t="s">
        <v>203</v>
      </c>
      <c r="D113" s="17" t="s">
        <v>204</v>
      </c>
      <c r="E113" s="243"/>
      <c r="F113" s="124">
        <v>70104</v>
      </c>
      <c r="G113" s="173"/>
      <c r="H113" s="174"/>
      <c r="I113" s="173" t="s">
        <v>12</v>
      </c>
      <c r="J113" s="175" t="s">
        <v>12</v>
      </c>
      <c r="K113" s="176"/>
      <c r="L113" s="150">
        <v>0</v>
      </c>
      <c r="M113" s="223">
        <v>0</v>
      </c>
    </row>
    <row r="114" spans="1:13" ht="15" thickBot="1" x14ac:dyDescent="0.35">
      <c r="A114" s="51" t="s">
        <v>194</v>
      </c>
      <c r="B114" s="51" t="s">
        <v>8</v>
      </c>
      <c r="C114" s="46" t="s">
        <v>205</v>
      </c>
      <c r="D114" s="20" t="s">
        <v>206</v>
      </c>
      <c r="E114" s="244"/>
      <c r="F114" s="126">
        <v>70105</v>
      </c>
      <c r="G114" s="169"/>
      <c r="H114" s="170"/>
      <c r="I114" s="169" t="s">
        <v>12</v>
      </c>
      <c r="J114" s="171" t="s">
        <v>12</v>
      </c>
      <c r="K114" s="172"/>
      <c r="L114" s="154">
        <v>0</v>
      </c>
      <c r="M114" s="224">
        <v>0</v>
      </c>
    </row>
    <row r="115" spans="1:13" ht="15" thickBot="1" x14ac:dyDescent="0.35">
      <c r="A115" s="40" t="s">
        <v>194</v>
      </c>
      <c r="B115" s="32" t="s">
        <v>29</v>
      </c>
      <c r="C115" s="29"/>
      <c r="D115" s="22" t="s">
        <v>207</v>
      </c>
      <c r="E115" s="241"/>
      <c r="F115" s="129"/>
      <c r="G115" s="143">
        <v>0</v>
      </c>
      <c r="H115" s="144">
        <v>0</v>
      </c>
      <c r="I115" s="143">
        <v>0</v>
      </c>
      <c r="J115" s="145">
        <v>0</v>
      </c>
      <c r="K115" s="142"/>
      <c r="L115" s="143">
        <f t="shared" ref="L115:M115" si="30">SUM(L116:L118)</f>
        <v>0</v>
      </c>
      <c r="M115" s="221">
        <f t="shared" si="30"/>
        <v>0</v>
      </c>
    </row>
    <row r="116" spans="1:13" ht="27.6" x14ac:dyDescent="0.3">
      <c r="A116" s="45" t="s">
        <v>194</v>
      </c>
      <c r="B116" s="45" t="s">
        <v>29</v>
      </c>
      <c r="C116" s="46" t="s">
        <v>208</v>
      </c>
      <c r="D116" s="12" t="s">
        <v>209</v>
      </c>
      <c r="E116" s="242"/>
      <c r="F116" s="123">
        <v>70201</v>
      </c>
      <c r="G116" s="166"/>
      <c r="H116" s="167"/>
      <c r="I116" s="166" t="s">
        <v>12</v>
      </c>
      <c r="J116" s="168" t="s">
        <v>12</v>
      </c>
      <c r="K116" s="161"/>
      <c r="L116" s="146">
        <v>0</v>
      </c>
      <c r="M116" s="222">
        <v>0</v>
      </c>
    </row>
    <row r="117" spans="1:13" x14ac:dyDescent="0.3">
      <c r="A117" s="48" t="s">
        <v>194</v>
      </c>
      <c r="B117" s="48" t="s">
        <v>29</v>
      </c>
      <c r="C117" s="46" t="s">
        <v>210</v>
      </c>
      <c r="D117" s="16" t="s">
        <v>211</v>
      </c>
      <c r="E117" s="243"/>
      <c r="F117" s="124">
        <v>70202</v>
      </c>
      <c r="G117" s="173"/>
      <c r="H117" s="174"/>
      <c r="I117" s="173" t="s">
        <v>12</v>
      </c>
      <c r="J117" s="175" t="s">
        <v>12</v>
      </c>
      <c r="K117" s="176"/>
      <c r="L117" s="150">
        <v>0</v>
      </c>
      <c r="M117" s="223">
        <v>0</v>
      </c>
    </row>
    <row r="118" spans="1:13" ht="15" thickBot="1" x14ac:dyDescent="0.35">
      <c r="A118" s="51" t="s">
        <v>194</v>
      </c>
      <c r="B118" s="51" t="s">
        <v>29</v>
      </c>
      <c r="C118" s="46" t="s">
        <v>212</v>
      </c>
      <c r="D118" s="20" t="s">
        <v>213</v>
      </c>
      <c r="E118" s="244"/>
      <c r="F118" s="126">
        <v>70203</v>
      </c>
      <c r="G118" s="169"/>
      <c r="H118" s="170"/>
      <c r="I118" s="169" t="s">
        <v>12</v>
      </c>
      <c r="J118" s="171" t="s">
        <v>12</v>
      </c>
      <c r="K118" s="172"/>
      <c r="L118" s="154">
        <v>0</v>
      </c>
      <c r="M118" s="224">
        <v>0</v>
      </c>
    </row>
    <row r="119" spans="1:13" ht="15" thickBot="1" x14ac:dyDescent="0.35">
      <c r="A119" s="40" t="s">
        <v>194</v>
      </c>
      <c r="B119" s="32" t="s">
        <v>39</v>
      </c>
      <c r="C119" s="29"/>
      <c r="D119" s="22" t="s">
        <v>214</v>
      </c>
      <c r="E119" s="241"/>
      <c r="F119" s="129"/>
      <c r="G119" s="143">
        <v>0</v>
      </c>
      <c r="H119" s="144">
        <v>0</v>
      </c>
      <c r="I119" s="143">
        <v>0</v>
      </c>
      <c r="J119" s="145">
        <v>0</v>
      </c>
      <c r="K119" s="142"/>
      <c r="L119" s="143">
        <f t="shared" ref="L119:M119" si="31">SUM(L120:L121)</f>
        <v>0</v>
      </c>
      <c r="M119" s="221">
        <f t="shared" si="31"/>
        <v>0</v>
      </c>
    </row>
    <row r="120" spans="1:13" ht="27.6" x14ac:dyDescent="0.3">
      <c r="A120" s="45" t="s">
        <v>194</v>
      </c>
      <c r="B120" s="45" t="s">
        <v>39</v>
      </c>
      <c r="C120" s="46" t="s">
        <v>215</v>
      </c>
      <c r="D120" s="12" t="s">
        <v>216</v>
      </c>
      <c r="E120" s="242"/>
      <c r="F120" s="123">
        <v>70301</v>
      </c>
      <c r="G120" s="166"/>
      <c r="H120" s="167"/>
      <c r="I120" s="166" t="s">
        <v>12</v>
      </c>
      <c r="J120" s="168" t="s">
        <v>12</v>
      </c>
      <c r="K120" s="161"/>
      <c r="L120" s="146">
        <v>0</v>
      </c>
      <c r="M120" s="222">
        <v>0</v>
      </c>
    </row>
    <row r="121" spans="1:13" ht="15" thickBot="1" x14ac:dyDescent="0.35">
      <c r="A121" s="48" t="s">
        <v>194</v>
      </c>
      <c r="B121" s="48" t="s">
        <v>39</v>
      </c>
      <c r="C121" s="46" t="s">
        <v>217</v>
      </c>
      <c r="D121" s="16" t="s">
        <v>218</v>
      </c>
      <c r="E121" s="244"/>
      <c r="F121" s="126">
        <v>70302</v>
      </c>
      <c r="G121" s="169"/>
      <c r="H121" s="170"/>
      <c r="I121" s="169" t="s">
        <v>12</v>
      </c>
      <c r="J121" s="171" t="s">
        <v>12</v>
      </c>
      <c r="K121" s="172"/>
      <c r="L121" s="154">
        <v>0</v>
      </c>
      <c r="M121" s="224">
        <v>0</v>
      </c>
    </row>
    <row r="122" spans="1:13" ht="28.2" thickBot="1" x14ac:dyDescent="0.35">
      <c r="A122" s="40" t="s">
        <v>194</v>
      </c>
      <c r="B122" s="32" t="s">
        <v>53</v>
      </c>
      <c r="C122" s="29"/>
      <c r="D122" s="22" t="s">
        <v>219</v>
      </c>
      <c r="E122" s="241"/>
      <c r="F122" s="129"/>
      <c r="G122" s="143">
        <v>0</v>
      </c>
      <c r="H122" s="144">
        <v>0</v>
      </c>
      <c r="I122" s="143">
        <v>0</v>
      </c>
      <c r="J122" s="145">
        <v>0</v>
      </c>
      <c r="K122" s="142"/>
      <c r="L122" s="143">
        <f t="shared" ref="L122:M122" si="32">SUM(L123:L124)</f>
        <v>0</v>
      </c>
      <c r="M122" s="221">
        <f t="shared" si="32"/>
        <v>0</v>
      </c>
    </row>
    <row r="123" spans="1:13" x14ac:dyDescent="0.3">
      <c r="A123" s="45" t="s">
        <v>194</v>
      </c>
      <c r="B123" s="45" t="s">
        <v>53</v>
      </c>
      <c r="C123" s="46" t="s">
        <v>220</v>
      </c>
      <c r="D123" s="14" t="s">
        <v>221</v>
      </c>
      <c r="E123" s="242"/>
      <c r="F123" s="123">
        <v>70401</v>
      </c>
      <c r="G123" s="166"/>
      <c r="H123" s="167"/>
      <c r="I123" s="166" t="s">
        <v>12</v>
      </c>
      <c r="J123" s="168" t="s">
        <v>12</v>
      </c>
      <c r="K123" s="161"/>
      <c r="L123" s="146">
        <v>0</v>
      </c>
      <c r="M123" s="222">
        <v>0</v>
      </c>
    </row>
    <row r="124" spans="1:13" ht="28.2" thickBot="1" x14ac:dyDescent="0.35">
      <c r="A124" s="51" t="s">
        <v>194</v>
      </c>
      <c r="B124" s="51" t="s">
        <v>53</v>
      </c>
      <c r="C124" s="46" t="s">
        <v>222</v>
      </c>
      <c r="D124" s="19" t="s">
        <v>223</v>
      </c>
      <c r="E124" s="244"/>
      <c r="F124" s="126">
        <v>70402</v>
      </c>
      <c r="G124" s="169"/>
      <c r="H124" s="170"/>
      <c r="I124" s="169" t="s">
        <v>12</v>
      </c>
      <c r="J124" s="171" t="s">
        <v>12</v>
      </c>
      <c r="K124" s="172"/>
      <c r="L124" s="154">
        <v>0</v>
      </c>
      <c r="M124" s="224">
        <v>0</v>
      </c>
    </row>
    <row r="125" spans="1:13" ht="28.2" thickBot="1" x14ac:dyDescent="0.35">
      <c r="A125" s="40" t="s">
        <v>194</v>
      </c>
      <c r="B125" s="32" t="s">
        <v>60</v>
      </c>
      <c r="C125" s="29"/>
      <c r="D125" s="22" t="s">
        <v>224</v>
      </c>
      <c r="E125" s="241"/>
      <c r="F125" s="129"/>
      <c r="G125" s="143">
        <v>0</v>
      </c>
      <c r="H125" s="144">
        <v>0</v>
      </c>
      <c r="I125" s="143">
        <v>0</v>
      </c>
      <c r="J125" s="145">
        <v>0</v>
      </c>
      <c r="K125" s="142"/>
      <c r="L125" s="143">
        <f t="shared" ref="L125:M125" si="33">SUM(L126)</f>
        <v>0</v>
      </c>
      <c r="M125" s="221">
        <f t="shared" si="33"/>
        <v>0</v>
      </c>
    </row>
    <row r="126" spans="1:13" ht="28.2" thickBot="1" x14ac:dyDescent="0.35">
      <c r="A126" s="41" t="s">
        <v>194</v>
      </c>
      <c r="B126" s="41" t="s">
        <v>60</v>
      </c>
      <c r="C126" s="42" t="s">
        <v>225</v>
      </c>
      <c r="D126" s="44" t="s">
        <v>226</v>
      </c>
      <c r="E126" s="246"/>
      <c r="F126" s="127">
        <v>70501</v>
      </c>
      <c r="G126" s="177"/>
      <c r="H126" s="178"/>
      <c r="I126" s="177" t="s">
        <v>12</v>
      </c>
      <c r="J126" s="179" t="s">
        <v>12</v>
      </c>
      <c r="K126" s="180"/>
      <c r="L126" s="162">
        <v>0</v>
      </c>
      <c r="M126" s="226">
        <v>0</v>
      </c>
    </row>
    <row r="127" spans="1:13" ht="15" thickBot="1" x14ac:dyDescent="0.35">
      <c r="A127" s="40" t="s">
        <v>194</v>
      </c>
      <c r="B127" s="32" t="s">
        <v>66</v>
      </c>
      <c r="C127" s="29"/>
      <c r="D127" s="22" t="s">
        <v>227</v>
      </c>
      <c r="E127" s="241"/>
      <c r="F127" s="129"/>
      <c r="G127" s="143">
        <v>0</v>
      </c>
      <c r="H127" s="144">
        <v>0</v>
      </c>
      <c r="I127" s="143">
        <v>0</v>
      </c>
      <c r="J127" s="145">
        <v>0</v>
      </c>
      <c r="K127" s="142"/>
      <c r="L127" s="143">
        <f t="shared" ref="L127:M127" si="34">SUM(L128:L129)</f>
        <v>0</v>
      </c>
      <c r="M127" s="221">
        <f t="shared" si="34"/>
        <v>0</v>
      </c>
    </row>
    <row r="128" spans="1:13" x14ac:dyDescent="0.3">
      <c r="A128" s="45" t="s">
        <v>194</v>
      </c>
      <c r="B128" s="45" t="s">
        <v>66</v>
      </c>
      <c r="C128" s="46" t="s">
        <v>228</v>
      </c>
      <c r="D128" s="14" t="s">
        <v>229</v>
      </c>
      <c r="E128" s="242"/>
      <c r="F128" s="123">
        <v>70601</v>
      </c>
      <c r="G128" s="166"/>
      <c r="H128" s="167"/>
      <c r="I128" s="166" t="s">
        <v>12</v>
      </c>
      <c r="J128" s="168" t="s">
        <v>12</v>
      </c>
      <c r="K128" s="161"/>
      <c r="L128" s="146">
        <v>0</v>
      </c>
      <c r="M128" s="222">
        <v>0</v>
      </c>
    </row>
    <row r="129" spans="1:13" ht="15" thickBot="1" x14ac:dyDescent="0.35">
      <c r="A129" s="51" t="s">
        <v>194</v>
      </c>
      <c r="B129" s="51" t="s">
        <v>66</v>
      </c>
      <c r="C129" s="46" t="s">
        <v>230</v>
      </c>
      <c r="D129" s="19" t="s">
        <v>231</v>
      </c>
      <c r="E129" s="244"/>
      <c r="F129" s="126">
        <v>70602</v>
      </c>
      <c r="G129" s="169"/>
      <c r="H129" s="170"/>
      <c r="I129" s="169" t="s">
        <v>12</v>
      </c>
      <c r="J129" s="171" t="s">
        <v>12</v>
      </c>
      <c r="K129" s="172"/>
      <c r="L129" s="154">
        <v>0</v>
      </c>
      <c r="M129" s="224">
        <v>0</v>
      </c>
    </row>
    <row r="130" spans="1:13" ht="15" thickBot="1" x14ac:dyDescent="0.35">
      <c r="A130" s="40" t="s">
        <v>194</v>
      </c>
      <c r="B130" s="32" t="s">
        <v>232</v>
      </c>
      <c r="C130" s="29"/>
      <c r="D130" s="22" t="s">
        <v>233</v>
      </c>
      <c r="E130" s="241"/>
      <c r="F130" s="129"/>
      <c r="G130" s="143">
        <v>0</v>
      </c>
      <c r="H130" s="144">
        <v>0</v>
      </c>
      <c r="I130" s="143">
        <v>0</v>
      </c>
      <c r="J130" s="145">
        <v>0</v>
      </c>
      <c r="K130" s="142"/>
      <c r="L130" s="143">
        <f t="shared" ref="L130:M130" si="35">SUM(L131:L135)</f>
        <v>0</v>
      </c>
      <c r="M130" s="221">
        <f t="shared" si="35"/>
        <v>0</v>
      </c>
    </row>
    <row r="131" spans="1:13" x14ac:dyDescent="0.3">
      <c r="A131" s="45" t="s">
        <v>194</v>
      </c>
      <c r="B131" s="45" t="s">
        <v>232</v>
      </c>
      <c r="C131" s="46" t="s">
        <v>234</v>
      </c>
      <c r="D131" s="14" t="s">
        <v>235</v>
      </c>
      <c r="E131" s="242"/>
      <c r="F131" s="123">
        <v>70701</v>
      </c>
      <c r="G131" s="166"/>
      <c r="H131" s="167"/>
      <c r="I131" s="166" t="s">
        <v>12</v>
      </c>
      <c r="J131" s="168" t="s">
        <v>12</v>
      </c>
      <c r="K131" s="161"/>
      <c r="L131" s="146">
        <v>0</v>
      </c>
      <c r="M131" s="222">
        <v>0</v>
      </c>
    </row>
    <row r="132" spans="1:13" ht="27.6" x14ac:dyDescent="0.3">
      <c r="A132" s="48" t="s">
        <v>194</v>
      </c>
      <c r="B132" s="48" t="s">
        <v>232</v>
      </c>
      <c r="C132" s="46" t="s">
        <v>236</v>
      </c>
      <c r="D132" s="16" t="s">
        <v>237</v>
      </c>
      <c r="E132" s="243"/>
      <c r="F132" s="124">
        <v>70702</v>
      </c>
      <c r="G132" s="173"/>
      <c r="H132" s="174"/>
      <c r="I132" s="173" t="s">
        <v>12</v>
      </c>
      <c r="J132" s="175" t="s">
        <v>12</v>
      </c>
      <c r="K132" s="176"/>
      <c r="L132" s="150">
        <v>0</v>
      </c>
      <c r="M132" s="223">
        <v>0</v>
      </c>
    </row>
    <row r="133" spans="1:13" ht="27.6" x14ac:dyDescent="0.3">
      <c r="A133" s="48" t="s">
        <v>194</v>
      </c>
      <c r="B133" s="48" t="s">
        <v>232</v>
      </c>
      <c r="C133" s="46" t="s">
        <v>238</v>
      </c>
      <c r="D133" s="16" t="s">
        <v>239</v>
      </c>
      <c r="E133" s="243"/>
      <c r="F133" s="124">
        <v>70703</v>
      </c>
      <c r="G133" s="173"/>
      <c r="H133" s="174"/>
      <c r="I133" s="173" t="s">
        <v>12</v>
      </c>
      <c r="J133" s="175" t="s">
        <v>12</v>
      </c>
      <c r="K133" s="176"/>
      <c r="L133" s="150">
        <v>0</v>
      </c>
      <c r="M133" s="223">
        <v>0</v>
      </c>
    </row>
    <row r="134" spans="1:13" ht="27.6" x14ac:dyDescent="0.3">
      <c r="A134" s="48" t="s">
        <v>194</v>
      </c>
      <c r="B134" s="48" t="s">
        <v>232</v>
      </c>
      <c r="C134" s="46" t="s">
        <v>240</v>
      </c>
      <c r="D134" s="16" t="s">
        <v>241</v>
      </c>
      <c r="E134" s="243"/>
      <c r="F134" s="124">
        <v>70704</v>
      </c>
      <c r="G134" s="173"/>
      <c r="H134" s="174"/>
      <c r="I134" s="173" t="s">
        <v>12</v>
      </c>
      <c r="J134" s="175" t="s">
        <v>12</v>
      </c>
      <c r="K134" s="176"/>
      <c r="L134" s="150">
        <v>0</v>
      </c>
      <c r="M134" s="223">
        <v>0</v>
      </c>
    </row>
    <row r="135" spans="1:13" ht="28.2" thickBot="1" x14ac:dyDescent="0.35">
      <c r="A135" s="51" t="s">
        <v>194</v>
      </c>
      <c r="B135" s="51" t="s">
        <v>232</v>
      </c>
      <c r="C135" s="46" t="s">
        <v>242</v>
      </c>
      <c r="D135" s="20" t="s">
        <v>243</v>
      </c>
      <c r="E135" s="244"/>
      <c r="F135" s="126">
        <v>70705</v>
      </c>
      <c r="G135" s="169"/>
      <c r="H135" s="170"/>
      <c r="I135" s="169" t="s">
        <v>12</v>
      </c>
      <c r="J135" s="171" t="s">
        <v>12</v>
      </c>
      <c r="K135" s="172"/>
      <c r="L135" s="154">
        <v>0</v>
      </c>
      <c r="M135" s="224">
        <v>0</v>
      </c>
    </row>
    <row r="136" spans="1:13" ht="15" thickBot="1" x14ac:dyDescent="0.35">
      <c r="A136" s="34" t="s">
        <v>244</v>
      </c>
      <c r="B136" s="34"/>
      <c r="C136" s="34"/>
      <c r="D136" s="39" t="s">
        <v>245</v>
      </c>
      <c r="E136" s="240"/>
      <c r="F136" s="128"/>
      <c r="G136" s="139">
        <v>0</v>
      </c>
      <c r="H136" s="140">
        <v>0</v>
      </c>
      <c r="I136" s="139">
        <v>0</v>
      </c>
      <c r="J136" s="141">
        <v>0</v>
      </c>
      <c r="K136" s="142"/>
      <c r="L136" s="139">
        <f t="shared" ref="L136:M136" si="36">SUM(L137,L141,L143)</f>
        <v>250</v>
      </c>
      <c r="M136" s="220">
        <f t="shared" si="36"/>
        <v>0</v>
      </c>
    </row>
    <row r="137" spans="1:13" ht="15" thickBot="1" x14ac:dyDescent="0.35">
      <c r="A137" s="40" t="s">
        <v>244</v>
      </c>
      <c r="B137" s="32" t="s">
        <v>8</v>
      </c>
      <c r="C137" s="29"/>
      <c r="D137" s="22" t="s">
        <v>246</v>
      </c>
      <c r="E137" s="241"/>
      <c r="F137" s="129"/>
      <c r="G137" s="143">
        <v>0</v>
      </c>
      <c r="H137" s="144">
        <v>0</v>
      </c>
      <c r="I137" s="143">
        <v>0</v>
      </c>
      <c r="J137" s="145">
        <v>0</v>
      </c>
      <c r="K137" s="142"/>
      <c r="L137" s="143">
        <f t="shared" ref="L137:M137" si="37">SUM(L138:L140)</f>
        <v>0</v>
      </c>
      <c r="M137" s="221">
        <f t="shared" si="37"/>
        <v>0</v>
      </c>
    </row>
    <row r="138" spans="1:13" x14ac:dyDescent="0.3">
      <c r="A138" s="45" t="s">
        <v>244</v>
      </c>
      <c r="B138" s="45" t="s">
        <v>8</v>
      </c>
      <c r="C138" s="46" t="s">
        <v>247</v>
      </c>
      <c r="D138" s="14" t="s">
        <v>248</v>
      </c>
      <c r="E138" s="242"/>
      <c r="F138" s="123">
        <v>80101</v>
      </c>
      <c r="G138" s="166"/>
      <c r="H138" s="167"/>
      <c r="I138" s="166" t="s">
        <v>12</v>
      </c>
      <c r="J138" s="168" t="s">
        <v>12</v>
      </c>
      <c r="K138" s="161"/>
      <c r="L138" s="146">
        <v>0</v>
      </c>
      <c r="M138" s="222">
        <v>0</v>
      </c>
    </row>
    <row r="139" spans="1:13" x14ac:dyDescent="0.3">
      <c r="A139" s="48" t="s">
        <v>244</v>
      </c>
      <c r="B139" s="48" t="s">
        <v>8</v>
      </c>
      <c r="C139" s="46" t="s">
        <v>249</v>
      </c>
      <c r="D139" s="16" t="s">
        <v>250</v>
      </c>
      <c r="E139" s="243"/>
      <c r="F139" s="124">
        <v>80102</v>
      </c>
      <c r="G139" s="173"/>
      <c r="H139" s="174"/>
      <c r="I139" s="173" t="s">
        <v>12</v>
      </c>
      <c r="J139" s="175" t="s">
        <v>12</v>
      </c>
      <c r="K139" s="176"/>
      <c r="L139" s="150">
        <v>0</v>
      </c>
      <c r="M139" s="223">
        <v>0</v>
      </c>
    </row>
    <row r="140" spans="1:13" ht="15" thickBot="1" x14ac:dyDescent="0.35">
      <c r="A140" s="51" t="s">
        <v>244</v>
      </c>
      <c r="B140" s="51" t="s">
        <v>8</v>
      </c>
      <c r="C140" s="46" t="s">
        <v>251</v>
      </c>
      <c r="D140" s="19" t="s">
        <v>252</v>
      </c>
      <c r="E140" s="244"/>
      <c r="F140" s="126">
        <v>80103</v>
      </c>
      <c r="G140" s="169"/>
      <c r="H140" s="170"/>
      <c r="I140" s="169" t="s">
        <v>12</v>
      </c>
      <c r="J140" s="171" t="s">
        <v>12</v>
      </c>
      <c r="K140" s="172"/>
      <c r="L140" s="154">
        <v>0</v>
      </c>
      <c r="M140" s="224">
        <v>0</v>
      </c>
    </row>
    <row r="141" spans="1:13" ht="15" thickBot="1" x14ac:dyDescent="0.35">
      <c r="A141" s="40" t="s">
        <v>244</v>
      </c>
      <c r="B141" s="32" t="s">
        <v>29</v>
      </c>
      <c r="C141" s="29"/>
      <c r="D141" s="21" t="s">
        <v>253</v>
      </c>
      <c r="E141" s="241"/>
      <c r="F141" s="129"/>
      <c r="G141" s="143">
        <v>0</v>
      </c>
      <c r="H141" s="144">
        <v>0</v>
      </c>
      <c r="I141" s="143">
        <v>0</v>
      </c>
      <c r="J141" s="145">
        <v>0</v>
      </c>
      <c r="K141" s="142"/>
      <c r="L141" s="143">
        <f t="shared" ref="L141:M141" si="38">SUM(L142)</f>
        <v>250</v>
      </c>
      <c r="M141" s="221">
        <f t="shared" si="38"/>
        <v>0</v>
      </c>
    </row>
    <row r="142" spans="1:13" ht="15" thickBot="1" x14ac:dyDescent="0.35">
      <c r="A142" s="45" t="s">
        <v>244</v>
      </c>
      <c r="B142" s="45" t="s">
        <v>29</v>
      </c>
      <c r="C142" s="46" t="s">
        <v>254</v>
      </c>
      <c r="D142" s="14" t="s">
        <v>255</v>
      </c>
      <c r="E142" s="246"/>
      <c r="F142" s="127">
        <v>80201</v>
      </c>
      <c r="G142" s="177"/>
      <c r="H142" s="178"/>
      <c r="I142" s="177" t="s">
        <v>12</v>
      </c>
      <c r="J142" s="179" t="s">
        <v>12</v>
      </c>
      <c r="K142" s="180"/>
      <c r="L142" s="162">
        <v>250</v>
      </c>
      <c r="M142" s="226">
        <v>0</v>
      </c>
    </row>
    <row r="143" spans="1:13" ht="15" thickBot="1" x14ac:dyDescent="0.35">
      <c r="A143" s="57" t="s">
        <v>244</v>
      </c>
      <c r="B143" s="58" t="s">
        <v>39</v>
      </c>
      <c r="C143" s="59"/>
      <c r="D143" s="21" t="s">
        <v>256</v>
      </c>
      <c r="E143" s="263" t="s">
        <v>610</v>
      </c>
      <c r="F143" s="129"/>
      <c r="G143" s="143">
        <v>0</v>
      </c>
      <c r="H143" s="144">
        <v>0</v>
      </c>
      <c r="I143" s="143">
        <v>0</v>
      </c>
      <c r="J143" s="145">
        <v>0</v>
      </c>
      <c r="K143" s="142"/>
      <c r="L143" s="143">
        <f t="shared" ref="L143:M143" si="39">SUM(L144:L145)</f>
        <v>0</v>
      </c>
      <c r="M143" s="221">
        <f t="shared" si="39"/>
        <v>0</v>
      </c>
    </row>
    <row r="144" spans="1:13" x14ac:dyDescent="0.3">
      <c r="A144" s="60" t="s">
        <v>244</v>
      </c>
      <c r="B144" s="60" t="s">
        <v>39</v>
      </c>
      <c r="C144" s="61" t="s">
        <v>257</v>
      </c>
      <c r="D144" s="62" t="s">
        <v>258</v>
      </c>
      <c r="E144" s="242"/>
      <c r="F144" s="123">
        <v>80301</v>
      </c>
      <c r="G144" s="166"/>
      <c r="H144" s="167"/>
      <c r="I144" s="166" t="s">
        <v>12</v>
      </c>
      <c r="J144" s="168" t="s">
        <v>12</v>
      </c>
      <c r="K144" s="161"/>
      <c r="L144" s="214">
        <v>0</v>
      </c>
      <c r="M144" s="223">
        <v>0</v>
      </c>
    </row>
    <row r="145" spans="1:13" ht="15" thickBot="1" x14ac:dyDescent="0.35">
      <c r="A145" s="63" t="s">
        <v>244</v>
      </c>
      <c r="B145" s="63" t="s">
        <v>39</v>
      </c>
      <c r="C145" s="64" t="s">
        <v>259</v>
      </c>
      <c r="D145" s="54" t="s">
        <v>260</v>
      </c>
      <c r="E145" s="244"/>
      <c r="F145" s="126">
        <v>80302</v>
      </c>
      <c r="G145" s="169"/>
      <c r="H145" s="170"/>
      <c r="I145" s="169" t="s">
        <v>12</v>
      </c>
      <c r="J145" s="171" t="s">
        <v>12</v>
      </c>
      <c r="K145" s="172"/>
      <c r="L145" s="215">
        <v>0</v>
      </c>
      <c r="M145" s="223">
        <v>0</v>
      </c>
    </row>
    <row r="146" spans="1:13" ht="15" thickBot="1" x14ac:dyDescent="0.35">
      <c r="A146" s="5" t="s">
        <v>261</v>
      </c>
      <c r="B146" s="5"/>
      <c r="C146" s="65"/>
      <c r="D146" s="39" t="s">
        <v>262</v>
      </c>
      <c r="E146" s="240"/>
      <c r="F146" s="128"/>
      <c r="G146" s="139">
        <v>31750</v>
      </c>
      <c r="H146" s="140">
        <v>0</v>
      </c>
      <c r="I146" s="139">
        <v>42161.260000000017</v>
      </c>
      <c r="J146" s="141">
        <v>2901.9</v>
      </c>
      <c r="K146" s="142"/>
      <c r="L146" s="139">
        <f t="shared" ref="L146" si="40">SUM(L147,L164,L170,L173)</f>
        <v>138000</v>
      </c>
      <c r="M146" s="220">
        <f>SUM(M147,M164,M170,M173)</f>
        <v>140000</v>
      </c>
    </row>
    <row r="147" spans="1:13" ht="25.2" thickBot="1" x14ac:dyDescent="0.35">
      <c r="A147" s="6" t="s">
        <v>261</v>
      </c>
      <c r="B147" s="7" t="s">
        <v>8</v>
      </c>
      <c r="C147" s="66"/>
      <c r="D147" s="22" t="s">
        <v>263</v>
      </c>
      <c r="E147" s="241" t="s">
        <v>613</v>
      </c>
      <c r="F147" s="129"/>
      <c r="G147" s="143">
        <v>30000</v>
      </c>
      <c r="H147" s="144">
        <v>0</v>
      </c>
      <c r="I147" s="143">
        <v>40686.600000000013</v>
      </c>
      <c r="J147" s="145">
        <v>2501.9</v>
      </c>
      <c r="K147" s="142"/>
      <c r="L147" s="143">
        <f>SUM(L148:L163)</f>
        <v>45500</v>
      </c>
      <c r="M147" s="221">
        <f t="shared" ref="M147" si="41">SUM(M148:M163)</f>
        <v>0</v>
      </c>
    </row>
    <row r="148" spans="1:13" x14ac:dyDescent="0.3">
      <c r="A148" s="10" t="s">
        <v>261</v>
      </c>
      <c r="B148" s="10" t="s">
        <v>8</v>
      </c>
      <c r="C148" s="24" t="s">
        <v>264</v>
      </c>
      <c r="D148" s="12" t="s">
        <v>265</v>
      </c>
      <c r="E148" s="242"/>
      <c r="F148" s="123">
        <v>90101</v>
      </c>
      <c r="G148" s="146">
        <v>30000</v>
      </c>
      <c r="H148" s="147"/>
      <c r="I148" s="146" t="s">
        <v>12</v>
      </c>
      <c r="J148" s="148" t="s">
        <v>12</v>
      </c>
      <c r="K148" s="149"/>
      <c r="L148" s="214">
        <v>0</v>
      </c>
      <c r="M148" s="222">
        <v>0</v>
      </c>
    </row>
    <row r="149" spans="1:13" x14ac:dyDescent="0.3">
      <c r="A149" s="15" t="s">
        <v>261</v>
      </c>
      <c r="B149" s="15" t="s">
        <v>8</v>
      </c>
      <c r="C149" s="24" t="s">
        <v>266</v>
      </c>
      <c r="D149" s="17" t="s">
        <v>267</v>
      </c>
      <c r="E149" s="243"/>
      <c r="F149" s="124">
        <v>90102</v>
      </c>
      <c r="G149" s="150"/>
      <c r="H149" s="151"/>
      <c r="I149" s="150" t="s">
        <v>12</v>
      </c>
      <c r="J149" s="152" t="s">
        <v>12</v>
      </c>
      <c r="K149" s="153"/>
      <c r="L149" s="150">
        <v>0</v>
      </c>
      <c r="M149" s="223">
        <v>0</v>
      </c>
    </row>
    <row r="150" spans="1:13" x14ac:dyDescent="0.3">
      <c r="A150" s="15" t="s">
        <v>261</v>
      </c>
      <c r="B150" s="15" t="s">
        <v>8</v>
      </c>
      <c r="C150" s="24" t="s">
        <v>268</v>
      </c>
      <c r="D150" s="67" t="s">
        <v>269</v>
      </c>
      <c r="E150" s="243"/>
      <c r="F150" s="124">
        <v>90103</v>
      </c>
      <c r="G150" s="150"/>
      <c r="H150" s="151"/>
      <c r="I150" s="150" t="s">
        <v>12</v>
      </c>
      <c r="J150" s="152" t="s">
        <v>12</v>
      </c>
      <c r="K150" s="153"/>
      <c r="L150" s="150">
        <v>0</v>
      </c>
      <c r="M150" s="223">
        <v>0</v>
      </c>
    </row>
    <row r="151" spans="1:13" x14ac:dyDescent="0.3">
      <c r="A151" s="15" t="s">
        <v>261</v>
      </c>
      <c r="B151" s="15" t="s">
        <v>8</v>
      </c>
      <c r="C151" s="24" t="s">
        <v>270</v>
      </c>
      <c r="D151" s="16" t="s">
        <v>271</v>
      </c>
      <c r="E151" s="243"/>
      <c r="F151" s="124">
        <v>90104</v>
      </c>
      <c r="G151" s="150"/>
      <c r="H151" s="151"/>
      <c r="I151" s="150" t="s">
        <v>12</v>
      </c>
      <c r="J151" s="152" t="s">
        <v>12</v>
      </c>
      <c r="K151" s="153"/>
      <c r="L151" s="150">
        <v>0</v>
      </c>
      <c r="M151" s="223">
        <v>0</v>
      </c>
    </row>
    <row r="152" spans="1:13" x14ac:dyDescent="0.3">
      <c r="A152" s="23" t="s">
        <v>261</v>
      </c>
      <c r="B152" s="68" t="s">
        <v>8</v>
      </c>
      <c r="C152" s="24" t="s">
        <v>272</v>
      </c>
      <c r="D152" s="20" t="s">
        <v>273</v>
      </c>
      <c r="E152" s="243"/>
      <c r="F152" s="124">
        <v>90105</v>
      </c>
      <c r="G152" s="150"/>
      <c r="H152" s="151"/>
      <c r="I152" s="150">
        <v>26336.120000000006</v>
      </c>
      <c r="J152" s="152">
        <v>2501.9</v>
      </c>
      <c r="K152" s="153"/>
      <c r="L152" s="150">
        <v>32000</v>
      </c>
      <c r="M152" s="223">
        <v>0</v>
      </c>
    </row>
    <row r="153" spans="1:13" x14ac:dyDescent="0.3">
      <c r="A153" s="15" t="s">
        <v>261</v>
      </c>
      <c r="B153" s="15" t="s">
        <v>8</v>
      </c>
      <c r="C153" s="24" t="s">
        <v>274</v>
      </c>
      <c r="D153" s="67" t="s">
        <v>275</v>
      </c>
      <c r="E153" s="243" t="s">
        <v>612</v>
      </c>
      <c r="F153" s="124">
        <v>90106</v>
      </c>
      <c r="G153" s="150"/>
      <c r="H153" s="151"/>
      <c r="I153" s="150" t="s">
        <v>12</v>
      </c>
      <c r="J153" s="152" t="s">
        <v>12</v>
      </c>
      <c r="K153" s="153"/>
      <c r="L153" s="150">
        <v>0</v>
      </c>
      <c r="M153" s="223">
        <v>0</v>
      </c>
    </row>
    <row r="154" spans="1:13" x14ac:dyDescent="0.3">
      <c r="A154" s="15" t="s">
        <v>261</v>
      </c>
      <c r="B154" s="15" t="s">
        <v>8</v>
      </c>
      <c r="C154" s="24" t="s">
        <v>276</v>
      </c>
      <c r="D154" s="17" t="s">
        <v>277</v>
      </c>
      <c r="E154" s="243"/>
      <c r="F154" s="124">
        <v>90107</v>
      </c>
      <c r="G154" s="150"/>
      <c r="H154" s="151"/>
      <c r="I154" s="150">
        <v>8988.7500000000018</v>
      </c>
      <c r="J154" s="152">
        <v>0</v>
      </c>
      <c r="K154" s="153"/>
      <c r="L154" s="150">
        <v>5000</v>
      </c>
      <c r="M154" s="223">
        <v>0</v>
      </c>
    </row>
    <row r="155" spans="1:13" x14ac:dyDescent="0.3">
      <c r="A155" s="15" t="s">
        <v>261</v>
      </c>
      <c r="B155" s="15" t="s">
        <v>8</v>
      </c>
      <c r="C155" s="24" t="s">
        <v>278</v>
      </c>
      <c r="D155" s="18" t="s">
        <v>279</v>
      </c>
      <c r="E155" s="243"/>
      <c r="F155" s="124">
        <v>90108</v>
      </c>
      <c r="G155" s="150"/>
      <c r="H155" s="151"/>
      <c r="I155" s="150">
        <v>3361.7300000000005</v>
      </c>
      <c r="J155" s="152">
        <v>0</v>
      </c>
      <c r="K155" s="153"/>
      <c r="L155" s="150">
        <v>5000</v>
      </c>
      <c r="M155" s="223">
        <v>0</v>
      </c>
    </row>
    <row r="156" spans="1:13" x14ac:dyDescent="0.3">
      <c r="A156" s="23" t="s">
        <v>261</v>
      </c>
      <c r="B156" s="68" t="s">
        <v>8</v>
      </c>
      <c r="C156" s="24" t="s">
        <v>280</v>
      </c>
      <c r="D156" s="69" t="s">
        <v>281</v>
      </c>
      <c r="E156" s="243"/>
      <c r="F156" s="124">
        <v>90109</v>
      </c>
      <c r="G156" s="150"/>
      <c r="H156" s="151"/>
      <c r="I156" s="150" t="s">
        <v>12</v>
      </c>
      <c r="J156" s="152" t="s">
        <v>12</v>
      </c>
      <c r="K156" s="153"/>
      <c r="L156" s="150">
        <v>0</v>
      </c>
      <c r="M156" s="223">
        <v>0</v>
      </c>
    </row>
    <row r="157" spans="1:13" x14ac:dyDescent="0.3">
      <c r="A157" s="15" t="s">
        <v>261</v>
      </c>
      <c r="B157" s="15" t="s">
        <v>8</v>
      </c>
      <c r="C157" s="24" t="s">
        <v>282</v>
      </c>
      <c r="D157" s="67" t="s">
        <v>283</v>
      </c>
      <c r="E157" s="243"/>
      <c r="F157" s="124">
        <v>90110</v>
      </c>
      <c r="G157" s="150"/>
      <c r="H157" s="151"/>
      <c r="I157" s="150" t="s">
        <v>12</v>
      </c>
      <c r="J157" s="152" t="s">
        <v>12</v>
      </c>
      <c r="K157" s="153"/>
      <c r="L157" s="150">
        <v>0</v>
      </c>
      <c r="M157" s="223">
        <v>0</v>
      </c>
    </row>
    <row r="158" spans="1:13" x14ac:dyDescent="0.3">
      <c r="A158" s="15" t="s">
        <v>261</v>
      </c>
      <c r="B158" s="15" t="s">
        <v>8</v>
      </c>
      <c r="C158" s="24" t="s">
        <v>284</v>
      </c>
      <c r="D158" s="67" t="s">
        <v>285</v>
      </c>
      <c r="E158" s="243"/>
      <c r="F158" s="124">
        <v>90111</v>
      </c>
      <c r="G158" s="150"/>
      <c r="H158" s="151"/>
      <c r="I158" s="150" t="s">
        <v>12</v>
      </c>
      <c r="J158" s="152" t="s">
        <v>12</v>
      </c>
      <c r="K158" s="153"/>
      <c r="L158" s="150">
        <v>0</v>
      </c>
      <c r="M158" s="223">
        <v>0</v>
      </c>
    </row>
    <row r="159" spans="1:13" x14ac:dyDescent="0.3">
      <c r="A159" s="15" t="s">
        <v>261</v>
      </c>
      <c r="B159" s="15" t="s">
        <v>8</v>
      </c>
      <c r="C159" s="24" t="s">
        <v>286</v>
      </c>
      <c r="D159" s="70" t="s">
        <v>287</v>
      </c>
      <c r="E159" s="243"/>
      <c r="F159" s="124">
        <v>90112</v>
      </c>
      <c r="G159" s="150"/>
      <c r="H159" s="151"/>
      <c r="I159" s="150" t="s">
        <v>12</v>
      </c>
      <c r="J159" s="152" t="s">
        <v>12</v>
      </c>
      <c r="K159" s="153"/>
      <c r="L159" s="150">
        <v>0</v>
      </c>
      <c r="M159" s="223">
        <v>0</v>
      </c>
    </row>
    <row r="160" spans="1:13" x14ac:dyDescent="0.3">
      <c r="A160" s="23" t="s">
        <v>261</v>
      </c>
      <c r="B160" s="68" t="s">
        <v>8</v>
      </c>
      <c r="C160" s="24" t="s">
        <v>288</v>
      </c>
      <c r="D160" s="69" t="s">
        <v>289</v>
      </c>
      <c r="E160" s="243"/>
      <c r="F160" s="124">
        <v>90113</v>
      </c>
      <c r="G160" s="150"/>
      <c r="H160" s="151"/>
      <c r="I160" s="150" t="s">
        <v>12</v>
      </c>
      <c r="J160" s="152" t="s">
        <v>12</v>
      </c>
      <c r="K160" s="153"/>
      <c r="L160" s="150">
        <v>0</v>
      </c>
      <c r="M160" s="223">
        <v>0</v>
      </c>
    </row>
    <row r="161" spans="1:13" ht="24.6" x14ac:dyDescent="0.3">
      <c r="A161" s="27" t="s">
        <v>261</v>
      </c>
      <c r="B161" s="27" t="s">
        <v>29</v>
      </c>
      <c r="C161" s="24" t="s">
        <v>290</v>
      </c>
      <c r="D161" s="26" t="s">
        <v>291</v>
      </c>
      <c r="E161" s="243" t="s">
        <v>611</v>
      </c>
      <c r="F161" s="124">
        <v>90114</v>
      </c>
      <c r="G161" s="150"/>
      <c r="H161" s="151"/>
      <c r="I161" s="150" t="s">
        <v>12</v>
      </c>
      <c r="J161" s="152" t="s">
        <v>12</v>
      </c>
      <c r="K161" s="153"/>
      <c r="L161" s="150">
        <v>500</v>
      </c>
      <c r="M161" s="223">
        <v>0</v>
      </c>
    </row>
    <row r="162" spans="1:13" x14ac:dyDescent="0.3">
      <c r="A162" s="23" t="s">
        <v>292</v>
      </c>
      <c r="B162" s="68" t="s">
        <v>29</v>
      </c>
      <c r="C162" s="24" t="s">
        <v>293</v>
      </c>
      <c r="D162" s="71" t="s">
        <v>294</v>
      </c>
      <c r="E162" s="243"/>
      <c r="F162" s="124">
        <v>90115</v>
      </c>
      <c r="G162" s="150"/>
      <c r="H162" s="151"/>
      <c r="I162" s="150" t="s">
        <v>12</v>
      </c>
      <c r="J162" s="152" t="s">
        <v>12</v>
      </c>
      <c r="K162" s="153"/>
      <c r="L162" s="150">
        <v>3000</v>
      </c>
      <c r="M162" s="223">
        <v>0</v>
      </c>
    </row>
    <row r="163" spans="1:13" ht="15" thickBot="1" x14ac:dyDescent="0.35">
      <c r="A163" s="27" t="s">
        <v>261</v>
      </c>
      <c r="B163" s="27" t="s">
        <v>29</v>
      </c>
      <c r="C163" s="24" t="s">
        <v>295</v>
      </c>
      <c r="D163" s="26" t="s">
        <v>296</v>
      </c>
      <c r="E163" s="244"/>
      <c r="F163" s="126">
        <v>90116</v>
      </c>
      <c r="G163" s="154"/>
      <c r="H163" s="155"/>
      <c r="I163" s="154">
        <v>2000</v>
      </c>
      <c r="J163" s="156">
        <v>0</v>
      </c>
      <c r="K163" s="157"/>
      <c r="L163" s="154">
        <v>0</v>
      </c>
      <c r="M163" s="224">
        <v>0</v>
      </c>
    </row>
    <row r="164" spans="1:13" ht="15" thickBot="1" x14ac:dyDescent="0.35">
      <c r="A164" s="6" t="s">
        <v>261</v>
      </c>
      <c r="B164" s="7" t="s">
        <v>29</v>
      </c>
      <c r="C164" s="72"/>
      <c r="D164" s="22" t="s">
        <v>297</v>
      </c>
      <c r="E164" s="241"/>
      <c r="F164" s="129"/>
      <c r="G164" s="143">
        <v>1750</v>
      </c>
      <c r="H164" s="144">
        <v>0</v>
      </c>
      <c r="I164" s="143">
        <v>1474.66</v>
      </c>
      <c r="J164" s="145">
        <v>0</v>
      </c>
      <c r="K164" s="142"/>
      <c r="L164" s="143">
        <f>SUM(L165:L169)</f>
        <v>0</v>
      </c>
      <c r="M164" s="221">
        <f t="shared" ref="M164" si="42">SUM(M165:M169)</f>
        <v>0</v>
      </c>
    </row>
    <row r="165" spans="1:13" x14ac:dyDescent="0.3">
      <c r="A165" s="10" t="s">
        <v>261</v>
      </c>
      <c r="B165" s="10" t="s">
        <v>29</v>
      </c>
      <c r="C165" s="24" t="s">
        <v>298</v>
      </c>
      <c r="D165" s="31" t="s">
        <v>299</v>
      </c>
      <c r="E165" s="242"/>
      <c r="F165" s="123">
        <v>90201</v>
      </c>
      <c r="G165" s="146"/>
      <c r="H165" s="147"/>
      <c r="I165" s="146" t="s">
        <v>12</v>
      </c>
      <c r="J165" s="148" t="s">
        <v>12</v>
      </c>
      <c r="K165" s="149"/>
      <c r="L165" s="214">
        <v>0</v>
      </c>
      <c r="M165" s="223">
        <v>0</v>
      </c>
    </row>
    <row r="166" spans="1:13" x14ac:dyDescent="0.3">
      <c r="A166" s="15" t="s">
        <v>261</v>
      </c>
      <c r="B166" s="15" t="s">
        <v>29</v>
      </c>
      <c r="C166" s="24" t="s">
        <v>300</v>
      </c>
      <c r="D166" s="70" t="s">
        <v>301</v>
      </c>
      <c r="E166" s="243"/>
      <c r="F166" s="124">
        <v>90202</v>
      </c>
      <c r="G166" s="150"/>
      <c r="H166" s="151"/>
      <c r="I166" s="150" t="s">
        <v>12</v>
      </c>
      <c r="J166" s="152" t="s">
        <v>12</v>
      </c>
      <c r="K166" s="153"/>
      <c r="L166" s="150">
        <v>0</v>
      </c>
      <c r="M166" s="223">
        <v>0</v>
      </c>
    </row>
    <row r="167" spans="1:13" x14ac:dyDescent="0.3">
      <c r="A167" s="15" t="s">
        <v>261</v>
      </c>
      <c r="B167" s="15" t="s">
        <v>29</v>
      </c>
      <c r="C167" s="24" t="s">
        <v>302</v>
      </c>
      <c r="D167" s="70" t="s">
        <v>303</v>
      </c>
      <c r="E167" s="243"/>
      <c r="F167" s="124">
        <v>90203</v>
      </c>
      <c r="G167" s="150"/>
      <c r="H167" s="151"/>
      <c r="I167" s="150">
        <v>670.93000000000006</v>
      </c>
      <c r="J167" s="152">
        <v>0</v>
      </c>
      <c r="K167" s="153"/>
      <c r="L167" s="150">
        <v>0</v>
      </c>
      <c r="M167" s="223">
        <v>0</v>
      </c>
    </row>
    <row r="168" spans="1:13" x14ac:dyDescent="0.3">
      <c r="A168" s="15" t="s">
        <v>261</v>
      </c>
      <c r="B168" s="15" t="s">
        <v>29</v>
      </c>
      <c r="C168" s="24" t="s">
        <v>304</v>
      </c>
      <c r="D168" s="67" t="s">
        <v>305</v>
      </c>
      <c r="E168" s="243"/>
      <c r="F168" s="124">
        <v>90204</v>
      </c>
      <c r="G168" s="150"/>
      <c r="H168" s="151"/>
      <c r="I168" s="150" t="s">
        <v>12</v>
      </c>
      <c r="J168" s="152" t="s">
        <v>12</v>
      </c>
      <c r="K168" s="153"/>
      <c r="L168" s="150">
        <v>0</v>
      </c>
      <c r="M168" s="223">
        <v>0</v>
      </c>
    </row>
    <row r="169" spans="1:13" ht="15" thickBot="1" x14ac:dyDescent="0.35">
      <c r="A169" s="27" t="s">
        <v>261</v>
      </c>
      <c r="B169" s="27" t="s">
        <v>29</v>
      </c>
      <c r="C169" s="24" t="s">
        <v>306</v>
      </c>
      <c r="D169" s="54" t="s">
        <v>291</v>
      </c>
      <c r="E169" s="244"/>
      <c r="F169" s="126">
        <v>90205</v>
      </c>
      <c r="G169" s="154">
        <v>1750</v>
      </c>
      <c r="H169" s="155"/>
      <c r="I169" s="154">
        <v>803.73</v>
      </c>
      <c r="J169" s="156">
        <v>0</v>
      </c>
      <c r="K169" s="157"/>
      <c r="L169" s="215">
        <v>0</v>
      </c>
      <c r="M169" s="223">
        <v>0</v>
      </c>
    </row>
    <row r="170" spans="1:13" ht="15" thickBot="1" x14ac:dyDescent="0.35">
      <c r="A170" s="6" t="s">
        <v>261</v>
      </c>
      <c r="B170" s="32" t="s">
        <v>39</v>
      </c>
      <c r="C170" s="29"/>
      <c r="D170" s="33" t="s">
        <v>307</v>
      </c>
      <c r="E170" s="263" t="s">
        <v>628</v>
      </c>
      <c r="F170" s="129"/>
      <c r="G170" s="143">
        <v>0</v>
      </c>
      <c r="H170" s="144">
        <v>0</v>
      </c>
      <c r="I170" s="143">
        <v>0</v>
      </c>
      <c r="J170" s="145">
        <v>0</v>
      </c>
      <c r="K170" s="142"/>
      <c r="L170" s="143">
        <f>SUM(L171:L172)</f>
        <v>92500</v>
      </c>
      <c r="M170" s="221">
        <f t="shared" ref="M170" si="43">SUM(M171:M172)</f>
        <v>0</v>
      </c>
    </row>
    <row r="171" spans="1:13" x14ac:dyDescent="0.3">
      <c r="A171" s="10" t="s">
        <v>261</v>
      </c>
      <c r="B171" s="45" t="s">
        <v>39</v>
      </c>
      <c r="C171" s="46" t="s">
        <v>308</v>
      </c>
      <c r="D171" s="18" t="s">
        <v>309</v>
      </c>
      <c r="E171" s="242"/>
      <c r="F171" s="123" t="s">
        <v>310</v>
      </c>
      <c r="G171" s="166"/>
      <c r="H171" s="167"/>
      <c r="I171" s="166" t="s">
        <v>12</v>
      </c>
      <c r="J171" s="168" t="s">
        <v>12</v>
      </c>
      <c r="K171" s="161"/>
      <c r="L171" s="146">
        <v>45000</v>
      </c>
      <c r="M171" s="222">
        <v>0</v>
      </c>
    </row>
    <row r="172" spans="1:13" ht="15" thickBot="1" x14ac:dyDescent="0.35">
      <c r="A172" s="15" t="s">
        <v>261</v>
      </c>
      <c r="B172" s="48" t="s">
        <v>39</v>
      </c>
      <c r="C172" s="46" t="s">
        <v>311</v>
      </c>
      <c r="D172" s="18" t="s">
        <v>312</v>
      </c>
      <c r="E172" s="243"/>
      <c r="F172" s="124" t="s">
        <v>313</v>
      </c>
      <c r="G172" s="173"/>
      <c r="H172" s="174"/>
      <c r="I172" s="173" t="s">
        <v>12</v>
      </c>
      <c r="J172" s="175" t="s">
        <v>12</v>
      </c>
      <c r="K172" s="176"/>
      <c r="L172" s="150">
        <v>47500</v>
      </c>
      <c r="M172" s="223">
        <v>0</v>
      </c>
    </row>
    <row r="173" spans="1:13" ht="15" thickBot="1" x14ac:dyDescent="0.35">
      <c r="A173" s="6" t="s">
        <v>261</v>
      </c>
      <c r="B173" s="32" t="s">
        <v>53</v>
      </c>
      <c r="C173" s="29"/>
      <c r="D173" s="33" t="s">
        <v>314</v>
      </c>
      <c r="E173" s="263" t="s">
        <v>627</v>
      </c>
      <c r="F173" s="125"/>
      <c r="G173" s="181">
        <v>0</v>
      </c>
      <c r="H173" s="182">
        <v>0</v>
      </c>
      <c r="I173" s="181">
        <v>0</v>
      </c>
      <c r="J173" s="183">
        <v>400</v>
      </c>
      <c r="K173" s="184"/>
      <c r="L173" s="181">
        <f>SUM(L174:L176)</f>
        <v>0</v>
      </c>
      <c r="M173" s="227">
        <f t="shared" ref="M173" si="44">SUM(M174:M176)</f>
        <v>140000</v>
      </c>
    </row>
    <row r="174" spans="1:13" x14ac:dyDescent="0.3">
      <c r="A174" s="10" t="s">
        <v>261</v>
      </c>
      <c r="B174" s="45" t="s">
        <v>53</v>
      </c>
      <c r="C174" s="46" t="s">
        <v>315</v>
      </c>
      <c r="D174" s="18" t="s">
        <v>316</v>
      </c>
      <c r="E174" s="242"/>
      <c r="F174" s="123" t="s">
        <v>317</v>
      </c>
      <c r="G174" s="166"/>
      <c r="H174" s="147"/>
      <c r="I174" s="146" t="s">
        <v>12</v>
      </c>
      <c r="J174" s="148" t="s">
        <v>12</v>
      </c>
      <c r="K174" s="149"/>
      <c r="L174" s="146">
        <v>0</v>
      </c>
      <c r="M174" s="222">
        <v>138000</v>
      </c>
    </row>
    <row r="175" spans="1:13" x14ac:dyDescent="0.3">
      <c r="A175" s="15" t="s">
        <v>261</v>
      </c>
      <c r="B175" s="48" t="s">
        <v>53</v>
      </c>
      <c r="C175" s="46" t="s">
        <v>318</v>
      </c>
      <c r="D175" s="81" t="s">
        <v>319</v>
      </c>
      <c r="E175" s="243"/>
      <c r="F175" s="124" t="s">
        <v>320</v>
      </c>
      <c r="G175" s="173"/>
      <c r="H175" s="151"/>
      <c r="I175" s="150">
        <v>0</v>
      </c>
      <c r="J175" s="152">
        <v>400</v>
      </c>
      <c r="K175" s="153"/>
      <c r="L175" s="150">
        <v>0</v>
      </c>
      <c r="M175" s="223">
        <v>2000</v>
      </c>
    </row>
    <row r="176" spans="1:13" ht="15" thickBot="1" x14ac:dyDescent="0.35">
      <c r="A176" s="15" t="s">
        <v>261</v>
      </c>
      <c r="B176" s="48" t="s">
        <v>53</v>
      </c>
      <c r="C176" s="46" t="s">
        <v>321</v>
      </c>
      <c r="D176" s="81" t="s">
        <v>322</v>
      </c>
      <c r="E176" s="244"/>
      <c r="F176" s="126" t="s">
        <v>323</v>
      </c>
      <c r="G176" s="169"/>
      <c r="H176" s="155"/>
      <c r="I176" s="154" t="s">
        <v>12</v>
      </c>
      <c r="J176" s="156" t="s">
        <v>12</v>
      </c>
      <c r="K176" s="157"/>
      <c r="L176" s="154">
        <v>0</v>
      </c>
      <c r="M176" s="224">
        <v>0</v>
      </c>
    </row>
    <row r="177" spans="1:13" ht="15" thickBot="1" x14ac:dyDescent="0.35">
      <c r="A177" s="5" t="s">
        <v>292</v>
      </c>
      <c r="B177" s="5"/>
      <c r="C177" s="65"/>
      <c r="D177" s="39" t="s">
        <v>324</v>
      </c>
      <c r="E177" s="248"/>
      <c r="F177" s="131"/>
      <c r="G177" s="185">
        <v>69800</v>
      </c>
      <c r="H177" s="186">
        <v>0</v>
      </c>
      <c r="I177" s="185">
        <v>21145.39</v>
      </c>
      <c r="J177" s="187">
        <v>116</v>
      </c>
      <c r="K177" s="188"/>
      <c r="L177" s="185">
        <f t="shared" ref="L177" si="45">SUM(L178,L188,L194,L200,L206,L210)</f>
        <v>47062</v>
      </c>
      <c r="M177" s="228">
        <f>SUM(M178,M188,M194,M200,M206,M210)</f>
        <v>47062</v>
      </c>
    </row>
    <row r="178" spans="1:13" ht="15" thickBot="1" x14ac:dyDescent="0.35">
      <c r="A178" s="6" t="s">
        <v>292</v>
      </c>
      <c r="B178" s="7" t="s">
        <v>8</v>
      </c>
      <c r="C178" s="66"/>
      <c r="D178" s="22" t="s">
        <v>325</v>
      </c>
      <c r="E178" s="247"/>
      <c r="F178" s="125"/>
      <c r="G178" s="181">
        <v>60050</v>
      </c>
      <c r="H178" s="182">
        <v>0</v>
      </c>
      <c r="I178" s="181">
        <v>18849.22</v>
      </c>
      <c r="J178" s="183">
        <v>116</v>
      </c>
      <c r="K178" s="184"/>
      <c r="L178" s="181">
        <f t="shared" ref="L178" si="46">SUM(L179:L187)</f>
        <v>13500</v>
      </c>
      <c r="M178" s="227">
        <f>SUM(M179:M187)</f>
        <v>0</v>
      </c>
    </row>
    <row r="179" spans="1:13" x14ac:dyDescent="0.3">
      <c r="A179" s="10" t="s">
        <v>292</v>
      </c>
      <c r="B179" s="10" t="s">
        <v>8</v>
      </c>
      <c r="C179" s="24" t="s">
        <v>326</v>
      </c>
      <c r="D179" s="12" t="s">
        <v>327</v>
      </c>
      <c r="E179" s="242"/>
      <c r="F179" s="123">
        <v>100101</v>
      </c>
      <c r="G179" s="146"/>
      <c r="H179" s="147"/>
      <c r="I179" s="146" t="s">
        <v>12</v>
      </c>
      <c r="J179" s="148" t="s">
        <v>12</v>
      </c>
      <c r="K179" s="149"/>
      <c r="L179" s="146">
        <v>0</v>
      </c>
      <c r="M179" s="222">
        <v>0</v>
      </c>
    </row>
    <row r="180" spans="1:13" x14ac:dyDescent="0.3">
      <c r="A180" s="15" t="s">
        <v>292</v>
      </c>
      <c r="B180" s="15" t="s">
        <v>8</v>
      </c>
      <c r="C180" s="24" t="s">
        <v>328</v>
      </c>
      <c r="D180" s="17" t="s">
        <v>329</v>
      </c>
      <c r="E180" s="243"/>
      <c r="F180" s="124">
        <v>100102</v>
      </c>
      <c r="G180" s="150">
        <v>10500</v>
      </c>
      <c r="H180" s="151"/>
      <c r="I180" s="150" t="s">
        <v>12</v>
      </c>
      <c r="J180" s="152" t="s">
        <v>12</v>
      </c>
      <c r="K180" s="153"/>
      <c r="L180" s="150">
        <v>0</v>
      </c>
      <c r="M180" s="223">
        <v>0</v>
      </c>
    </row>
    <row r="181" spans="1:13" x14ac:dyDescent="0.3">
      <c r="A181" s="15" t="s">
        <v>292</v>
      </c>
      <c r="B181" s="15" t="s">
        <v>8</v>
      </c>
      <c r="C181" s="24" t="s">
        <v>330</v>
      </c>
      <c r="D181" s="67" t="s">
        <v>331</v>
      </c>
      <c r="E181" s="243"/>
      <c r="F181" s="124">
        <v>100103</v>
      </c>
      <c r="G181" s="150">
        <v>28050</v>
      </c>
      <c r="H181" s="151"/>
      <c r="I181" s="150" t="s">
        <v>12</v>
      </c>
      <c r="J181" s="152" t="s">
        <v>12</v>
      </c>
      <c r="K181" s="153"/>
      <c r="L181" s="150"/>
      <c r="M181" s="223"/>
    </row>
    <row r="182" spans="1:13" x14ac:dyDescent="0.3">
      <c r="A182" s="15" t="s">
        <v>292</v>
      </c>
      <c r="B182" s="15" t="s">
        <v>8</v>
      </c>
      <c r="C182" s="24" t="s">
        <v>332</v>
      </c>
      <c r="D182" s="76" t="s">
        <v>273</v>
      </c>
      <c r="E182" s="243"/>
      <c r="F182" s="124">
        <v>100104</v>
      </c>
      <c r="G182" s="150">
        <v>16000</v>
      </c>
      <c r="H182" s="151"/>
      <c r="I182" s="150">
        <v>14115.42</v>
      </c>
      <c r="J182" s="152">
        <v>0</v>
      </c>
      <c r="K182" s="153"/>
      <c r="L182" s="150">
        <v>10000</v>
      </c>
      <c r="M182" s="223">
        <v>0</v>
      </c>
    </row>
    <row r="183" spans="1:13" x14ac:dyDescent="0.3">
      <c r="A183" s="15" t="s">
        <v>292</v>
      </c>
      <c r="B183" s="15" t="s">
        <v>8</v>
      </c>
      <c r="C183" s="24" t="s">
        <v>333</v>
      </c>
      <c r="D183" s="76" t="s">
        <v>277</v>
      </c>
      <c r="E183" s="243"/>
      <c r="F183" s="124">
        <v>100105</v>
      </c>
      <c r="G183" s="150">
        <v>2500</v>
      </c>
      <c r="H183" s="151"/>
      <c r="I183" s="150">
        <v>3088.67</v>
      </c>
      <c r="J183" s="152">
        <v>116</v>
      </c>
      <c r="K183" s="153"/>
      <c r="L183" s="150">
        <v>1000</v>
      </c>
      <c r="M183" s="223">
        <v>0</v>
      </c>
    </row>
    <row r="184" spans="1:13" ht="24.6" x14ac:dyDescent="0.3">
      <c r="A184" s="27" t="s">
        <v>292</v>
      </c>
      <c r="B184" s="27" t="s">
        <v>8</v>
      </c>
      <c r="C184" s="24" t="s">
        <v>334</v>
      </c>
      <c r="D184" s="78" t="s">
        <v>335</v>
      </c>
      <c r="E184" s="243" t="s">
        <v>611</v>
      </c>
      <c r="F184" s="124">
        <v>100106</v>
      </c>
      <c r="G184" s="150">
        <v>2000</v>
      </c>
      <c r="H184" s="151"/>
      <c r="I184" s="150">
        <v>258</v>
      </c>
      <c r="J184" s="152">
        <v>0</v>
      </c>
      <c r="K184" s="153"/>
      <c r="L184" s="150">
        <v>500</v>
      </c>
      <c r="M184" s="223">
        <v>0</v>
      </c>
    </row>
    <row r="185" spans="1:13" x14ac:dyDescent="0.3">
      <c r="A185" s="27" t="s">
        <v>336</v>
      </c>
      <c r="B185" s="27" t="s">
        <v>29</v>
      </c>
      <c r="C185" s="24" t="s">
        <v>337</v>
      </c>
      <c r="D185" s="78" t="s">
        <v>338</v>
      </c>
      <c r="E185" s="243"/>
      <c r="F185" s="124">
        <v>100107</v>
      </c>
      <c r="G185" s="150">
        <v>1000</v>
      </c>
      <c r="H185" s="151"/>
      <c r="I185" s="150">
        <v>1387.13</v>
      </c>
      <c r="J185" s="152">
        <v>0</v>
      </c>
      <c r="K185" s="153"/>
      <c r="L185" s="150">
        <v>500</v>
      </c>
      <c r="M185" s="223">
        <v>0</v>
      </c>
    </row>
    <row r="186" spans="1:13" x14ac:dyDescent="0.3">
      <c r="A186" s="27" t="s">
        <v>339</v>
      </c>
      <c r="B186" s="27" t="s">
        <v>39</v>
      </c>
      <c r="C186" s="24" t="s">
        <v>340</v>
      </c>
      <c r="D186" s="78" t="s">
        <v>341</v>
      </c>
      <c r="E186" s="243"/>
      <c r="F186" s="124">
        <v>100108</v>
      </c>
      <c r="G186" s="150"/>
      <c r="H186" s="151"/>
      <c r="I186" s="150" t="s">
        <v>12</v>
      </c>
      <c r="J186" s="152" t="s">
        <v>12</v>
      </c>
      <c r="K186" s="153"/>
      <c r="L186" s="150">
        <v>500</v>
      </c>
      <c r="M186" s="223">
        <v>0</v>
      </c>
    </row>
    <row r="187" spans="1:13" ht="15" thickBot="1" x14ac:dyDescent="0.35">
      <c r="A187" s="27" t="s">
        <v>339</v>
      </c>
      <c r="B187" s="27" t="s">
        <v>39</v>
      </c>
      <c r="C187" s="24" t="s">
        <v>340</v>
      </c>
      <c r="D187" s="78" t="s">
        <v>294</v>
      </c>
      <c r="E187" s="244"/>
      <c r="F187" s="126">
        <v>100109</v>
      </c>
      <c r="G187" s="154"/>
      <c r="H187" s="155"/>
      <c r="I187" s="154" t="s">
        <v>12</v>
      </c>
      <c r="J187" s="156" t="s">
        <v>12</v>
      </c>
      <c r="K187" s="157"/>
      <c r="L187" s="154">
        <v>1000</v>
      </c>
      <c r="M187" s="224">
        <v>0</v>
      </c>
    </row>
    <row r="188" spans="1:13" ht="15" thickBot="1" x14ac:dyDescent="0.35">
      <c r="A188" s="6" t="s">
        <v>292</v>
      </c>
      <c r="B188" s="7" t="s">
        <v>29</v>
      </c>
      <c r="C188" s="72"/>
      <c r="D188" s="22" t="s">
        <v>342</v>
      </c>
      <c r="E188" s="241"/>
      <c r="F188" s="129"/>
      <c r="G188" s="143">
        <v>6500</v>
      </c>
      <c r="H188" s="144">
        <v>0</v>
      </c>
      <c r="I188" s="143">
        <v>1705.5899999999997</v>
      </c>
      <c r="J188" s="145">
        <v>0</v>
      </c>
      <c r="K188" s="142"/>
      <c r="L188" s="143">
        <f t="shared" ref="L188" si="47">SUM(L189:L193)</f>
        <v>0</v>
      </c>
      <c r="M188" s="221">
        <f>SUM(M189:M193)</f>
        <v>0</v>
      </c>
    </row>
    <row r="189" spans="1:13" x14ac:dyDescent="0.3">
      <c r="A189" s="10" t="s">
        <v>292</v>
      </c>
      <c r="B189" s="10" t="s">
        <v>29</v>
      </c>
      <c r="C189" s="24" t="s">
        <v>343</v>
      </c>
      <c r="D189" s="12" t="s">
        <v>344</v>
      </c>
      <c r="E189" s="242"/>
      <c r="F189" s="123">
        <v>100201</v>
      </c>
      <c r="G189" s="146">
        <v>6000</v>
      </c>
      <c r="H189" s="147"/>
      <c r="I189" s="146" t="s">
        <v>12</v>
      </c>
      <c r="J189" s="148" t="s">
        <v>12</v>
      </c>
      <c r="K189" s="149"/>
      <c r="L189" s="146">
        <v>0</v>
      </c>
      <c r="M189" s="222">
        <v>0</v>
      </c>
    </row>
    <row r="190" spans="1:13" x14ac:dyDescent="0.3">
      <c r="A190" s="15" t="s">
        <v>292</v>
      </c>
      <c r="B190" s="15" t="s">
        <v>29</v>
      </c>
      <c r="C190" s="24" t="s">
        <v>345</v>
      </c>
      <c r="D190" s="17" t="s">
        <v>346</v>
      </c>
      <c r="E190" s="243"/>
      <c r="F190" s="124">
        <v>100202</v>
      </c>
      <c r="G190" s="150">
        <v>500</v>
      </c>
      <c r="H190" s="151"/>
      <c r="I190" s="150">
        <v>1705.5899999999997</v>
      </c>
      <c r="J190" s="152">
        <v>0</v>
      </c>
      <c r="K190" s="153"/>
      <c r="L190" s="150">
        <v>0</v>
      </c>
      <c r="M190" s="223">
        <v>0</v>
      </c>
    </row>
    <row r="191" spans="1:13" x14ac:dyDescent="0.3">
      <c r="A191" s="15" t="s">
        <v>292</v>
      </c>
      <c r="B191" s="15" t="s">
        <v>29</v>
      </c>
      <c r="C191" s="24" t="s">
        <v>347</v>
      </c>
      <c r="D191" s="17" t="s">
        <v>348</v>
      </c>
      <c r="E191" s="243"/>
      <c r="F191" s="124">
        <v>100203</v>
      </c>
      <c r="G191" s="150"/>
      <c r="H191" s="151"/>
      <c r="I191" s="150" t="s">
        <v>12</v>
      </c>
      <c r="J191" s="152" t="s">
        <v>12</v>
      </c>
      <c r="K191" s="153"/>
      <c r="L191" s="150">
        <v>0</v>
      </c>
      <c r="M191" s="223">
        <v>0</v>
      </c>
    </row>
    <row r="192" spans="1:13" x14ac:dyDescent="0.3">
      <c r="A192" s="15" t="s">
        <v>292</v>
      </c>
      <c r="B192" s="15" t="s">
        <v>29</v>
      </c>
      <c r="C192" s="24" t="s">
        <v>349</v>
      </c>
      <c r="D192" s="17" t="s">
        <v>350</v>
      </c>
      <c r="E192" s="243"/>
      <c r="F192" s="124">
        <v>100204</v>
      </c>
      <c r="G192" s="150"/>
      <c r="H192" s="151"/>
      <c r="I192" s="150" t="s">
        <v>12</v>
      </c>
      <c r="J192" s="152" t="s">
        <v>12</v>
      </c>
      <c r="K192" s="153"/>
      <c r="L192" s="150">
        <v>0</v>
      </c>
      <c r="M192" s="223">
        <v>0</v>
      </c>
    </row>
    <row r="193" spans="1:13" ht="15" thickBot="1" x14ac:dyDescent="0.35">
      <c r="A193" s="27" t="s">
        <v>292</v>
      </c>
      <c r="B193" s="27" t="s">
        <v>29</v>
      </c>
      <c r="C193" s="24" t="s">
        <v>351</v>
      </c>
      <c r="D193" s="20" t="s">
        <v>352</v>
      </c>
      <c r="E193" s="244"/>
      <c r="F193" s="126">
        <v>100205</v>
      </c>
      <c r="G193" s="154"/>
      <c r="H193" s="155"/>
      <c r="I193" s="154" t="s">
        <v>12</v>
      </c>
      <c r="J193" s="156" t="s">
        <v>12</v>
      </c>
      <c r="K193" s="157"/>
      <c r="L193" s="154">
        <v>0</v>
      </c>
      <c r="M193" s="224">
        <v>0</v>
      </c>
    </row>
    <row r="194" spans="1:13" ht="15" thickBot="1" x14ac:dyDescent="0.35">
      <c r="A194" s="6" t="s">
        <v>292</v>
      </c>
      <c r="B194" s="7" t="s">
        <v>39</v>
      </c>
      <c r="C194" s="72"/>
      <c r="D194" s="22" t="s">
        <v>353</v>
      </c>
      <c r="E194" s="241"/>
      <c r="F194" s="129"/>
      <c r="G194" s="143">
        <v>3250</v>
      </c>
      <c r="H194" s="144">
        <v>0</v>
      </c>
      <c r="I194" s="143">
        <v>590.57999999999993</v>
      </c>
      <c r="J194" s="145">
        <v>0</v>
      </c>
      <c r="K194" s="142"/>
      <c r="L194" s="143">
        <f t="shared" ref="L194" si="48">SUM(L195:L199)</f>
        <v>1250</v>
      </c>
      <c r="M194" s="221">
        <f>SUM(M195:M199)</f>
        <v>0</v>
      </c>
    </row>
    <row r="195" spans="1:13" x14ac:dyDescent="0.3">
      <c r="A195" s="10" t="s">
        <v>292</v>
      </c>
      <c r="B195" s="10" t="s">
        <v>39</v>
      </c>
      <c r="C195" s="24" t="s">
        <v>354</v>
      </c>
      <c r="D195" s="31" t="s">
        <v>355</v>
      </c>
      <c r="E195" s="242"/>
      <c r="F195" s="123">
        <v>100301</v>
      </c>
      <c r="G195" s="146"/>
      <c r="H195" s="147"/>
      <c r="I195" s="146" t="s">
        <v>12</v>
      </c>
      <c r="J195" s="148" t="s">
        <v>12</v>
      </c>
      <c r="K195" s="149"/>
      <c r="L195" s="214">
        <v>0</v>
      </c>
      <c r="M195" s="223">
        <v>0</v>
      </c>
    </row>
    <row r="196" spans="1:13" x14ac:dyDescent="0.3">
      <c r="A196" s="15" t="s">
        <v>292</v>
      </c>
      <c r="B196" s="15" t="s">
        <v>39</v>
      </c>
      <c r="C196" s="24" t="s">
        <v>356</v>
      </c>
      <c r="D196" s="36" t="s">
        <v>357</v>
      </c>
      <c r="E196" s="243"/>
      <c r="F196" s="124">
        <v>100302</v>
      </c>
      <c r="G196" s="150">
        <v>1000</v>
      </c>
      <c r="H196" s="151"/>
      <c r="I196" s="150">
        <v>45.5</v>
      </c>
      <c r="J196" s="152">
        <v>0</v>
      </c>
      <c r="K196" s="153"/>
      <c r="L196" s="150">
        <v>1000</v>
      </c>
      <c r="M196" s="223">
        <v>0</v>
      </c>
    </row>
    <row r="197" spans="1:13" x14ac:dyDescent="0.3">
      <c r="A197" s="27" t="s">
        <v>292</v>
      </c>
      <c r="B197" s="27" t="s">
        <v>39</v>
      </c>
      <c r="C197" s="24" t="s">
        <v>358</v>
      </c>
      <c r="D197" s="19" t="s">
        <v>359</v>
      </c>
      <c r="E197" s="243"/>
      <c r="F197" s="124">
        <v>100303</v>
      </c>
      <c r="G197" s="150">
        <v>2250</v>
      </c>
      <c r="H197" s="151"/>
      <c r="I197" s="150">
        <v>545.07999999999993</v>
      </c>
      <c r="J197" s="152">
        <v>0</v>
      </c>
      <c r="K197" s="153"/>
      <c r="L197" s="150">
        <v>0</v>
      </c>
      <c r="M197" s="223">
        <v>0</v>
      </c>
    </row>
    <row r="198" spans="1:13" x14ac:dyDescent="0.3">
      <c r="A198" s="15" t="s">
        <v>292</v>
      </c>
      <c r="B198" s="15" t="s">
        <v>39</v>
      </c>
      <c r="C198" s="24" t="s">
        <v>356</v>
      </c>
      <c r="D198" s="36" t="s">
        <v>360</v>
      </c>
      <c r="E198" s="243"/>
      <c r="F198" s="124">
        <v>100304</v>
      </c>
      <c r="G198" s="150"/>
      <c r="H198" s="151"/>
      <c r="I198" s="150" t="s">
        <v>12</v>
      </c>
      <c r="J198" s="152" t="s">
        <v>12</v>
      </c>
      <c r="K198" s="153"/>
      <c r="L198" s="150">
        <v>0</v>
      </c>
      <c r="M198" s="223">
        <v>0</v>
      </c>
    </row>
    <row r="199" spans="1:13" ht="15" thickBot="1" x14ac:dyDescent="0.35">
      <c r="A199" s="15" t="s">
        <v>292</v>
      </c>
      <c r="B199" s="15" t="s">
        <v>39</v>
      </c>
      <c r="C199" s="24" t="s">
        <v>356</v>
      </c>
      <c r="D199" s="36" t="s">
        <v>335</v>
      </c>
      <c r="E199" s="244"/>
      <c r="F199" s="126">
        <v>100305</v>
      </c>
      <c r="G199" s="154"/>
      <c r="H199" s="155"/>
      <c r="I199" s="154" t="s">
        <v>12</v>
      </c>
      <c r="J199" s="156" t="s">
        <v>12</v>
      </c>
      <c r="K199" s="157"/>
      <c r="L199" s="154">
        <v>250</v>
      </c>
      <c r="M199" s="224">
        <v>0</v>
      </c>
    </row>
    <row r="200" spans="1:13" ht="15" thickBot="1" x14ac:dyDescent="0.35">
      <c r="A200" s="6" t="s">
        <v>292</v>
      </c>
      <c r="B200" s="7" t="s">
        <v>8</v>
      </c>
      <c r="C200" s="66"/>
      <c r="D200" s="33" t="s">
        <v>361</v>
      </c>
      <c r="E200" s="241" t="s">
        <v>614</v>
      </c>
      <c r="F200" s="129"/>
      <c r="G200" s="143">
        <v>0</v>
      </c>
      <c r="H200" s="144">
        <v>0</v>
      </c>
      <c r="I200" s="143">
        <v>0</v>
      </c>
      <c r="J200" s="145">
        <v>0</v>
      </c>
      <c r="K200" s="142"/>
      <c r="L200" s="143">
        <f t="shared" ref="L200:M200" si="49">SUM(L201:L205)</f>
        <v>5000</v>
      </c>
      <c r="M200" s="221">
        <f t="shared" si="49"/>
        <v>0</v>
      </c>
    </row>
    <row r="201" spans="1:13" x14ac:dyDescent="0.3">
      <c r="A201" s="10" t="s">
        <v>292</v>
      </c>
      <c r="B201" s="10" t="s">
        <v>8</v>
      </c>
      <c r="C201" s="24" t="s">
        <v>326</v>
      </c>
      <c r="D201" s="79" t="s">
        <v>273</v>
      </c>
      <c r="E201" s="242"/>
      <c r="F201" s="123">
        <v>100401</v>
      </c>
      <c r="G201" s="166"/>
      <c r="H201" s="167"/>
      <c r="I201" s="166" t="s">
        <v>12</v>
      </c>
      <c r="J201" s="168" t="s">
        <v>12</v>
      </c>
      <c r="K201" s="161"/>
      <c r="L201" s="146">
        <v>2000</v>
      </c>
      <c r="M201" s="222">
        <v>0</v>
      </c>
    </row>
    <row r="202" spans="1:13" x14ac:dyDescent="0.3">
      <c r="A202" s="15" t="s">
        <v>292</v>
      </c>
      <c r="B202" s="15" t="s">
        <v>8</v>
      </c>
      <c r="C202" s="24" t="s">
        <v>328</v>
      </c>
      <c r="D202" s="81" t="s">
        <v>277</v>
      </c>
      <c r="E202" s="243"/>
      <c r="F202" s="124">
        <v>100402</v>
      </c>
      <c r="G202" s="173"/>
      <c r="H202" s="174"/>
      <c r="I202" s="173" t="s">
        <v>12</v>
      </c>
      <c r="J202" s="175" t="s">
        <v>12</v>
      </c>
      <c r="K202" s="176"/>
      <c r="L202" s="150">
        <v>500</v>
      </c>
      <c r="M202" s="223">
        <v>0</v>
      </c>
    </row>
    <row r="203" spans="1:13" x14ac:dyDescent="0.3">
      <c r="A203" s="15" t="s">
        <v>292</v>
      </c>
      <c r="B203" s="15" t="s">
        <v>8</v>
      </c>
      <c r="C203" s="24" t="s">
        <v>330</v>
      </c>
      <c r="D203" s="81" t="s">
        <v>338</v>
      </c>
      <c r="E203" s="243"/>
      <c r="F203" s="124">
        <v>100403</v>
      </c>
      <c r="G203" s="173"/>
      <c r="H203" s="174"/>
      <c r="I203" s="173" t="s">
        <v>12</v>
      </c>
      <c r="J203" s="175" t="s">
        <v>12</v>
      </c>
      <c r="K203" s="176"/>
      <c r="L203" s="150">
        <v>500</v>
      </c>
      <c r="M203" s="223">
        <v>0</v>
      </c>
    </row>
    <row r="204" spans="1:13" x14ac:dyDescent="0.3">
      <c r="A204" s="15" t="s">
        <v>292</v>
      </c>
      <c r="B204" s="15" t="s">
        <v>8</v>
      </c>
      <c r="C204" s="24" t="s">
        <v>330</v>
      </c>
      <c r="D204" s="81" t="s">
        <v>341</v>
      </c>
      <c r="E204" s="243"/>
      <c r="F204" s="124">
        <v>100404</v>
      </c>
      <c r="G204" s="173"/>
      <c r="H204" s="174"/>
      <c r="I204" s="173" t="s">
        <v>12</v>
      </c>
      <c r="J204" s="175" t="s">
        <v>12</v>
      </c>
      <c r="K204" s="176"/>
      <c r="L204" s="150">
        <v>100</v>
      </c>
      <c r="M204" s="223">
        <v>0</v>
      </c>
    </row>
    <row r="205" spans="1:13" ht="15" thickBot="1" x14ac:dyDescent="0.35">
      <c r="A205" s="15" t="s">
        <v>292</v>
      </c>
      <c r="B205" s="15" t="s">
        <v>8</v>
      </c>
      <c r="C205" s="24" t="s">
        <v>328</v>
      </c>
      <c r="D205" s="81" t="s">
        <v>294</v>
      </c>
      <c r="E205" s="244"/>
      <c r="F205" s="126">
        <v>100405</v>
      </c>
      <c r="G205" s="169"/>
      <c r="H205" s="170"/>
      <c r="I205" s="169" t="s">
        <v>12</v>
      </c>
      <c r="J205" s="171" t="s">
        <v>12</v>
      </c>
      <c r="K205" s="172"/>
      <c r="L205" s="154">
        <v>1900</v>
      </c>
      <c r="M205" s="224">
        <v>0</v>
      </c>
    </row>
    <row r="206" spans="1:13" ht="15" thickBot="1" x14ac:dyDescent="0.35">
      <c r="A206" s="6" t="s">
        <v>362</v>
      </c>
      <c r="B206" s="7" t="s">
        <v>8</v>
      </c>
      <c r="C206" s="66"/>
      <c r="D206" s="33" t="s">
        <v>363</v>
      </c>
      <c r="E206" s="263" t="s">
        <v>628</v>
      </c>
      <c r="F206" s="129"/>
      <c r="G206" s="143">
        <v>0</v>
      </c>
      <c r="H206" s="144">
        <v>0</v>
      </c>
      <c r="I206" s="143">
        <v>0</v>
      </c>
      <c r="J206" s="145">
        <v>0</v>
      </c>
      <c r="K206" s="142"/>
      <c r="L206" s="143">
        <f t="shared" ref="L206:M206" si="50">SUM(L207:L209)</f>
        <v>27312</v>
      </c>
      <c r="M206" s="221">
        <f t="shared" si="50"/>
        <v>0</v>
      </c>
    </row>
    <row r="207" spans="1:13" x14ac:dyDescent="0.3">
      <c r="A207" s="15" t="s">
        <v>362</v>
      </c>
      <c r="B207" s="10" t="s">
        <v>8</v>
      </c>
      <c r="C207" s="24" t="s">
        <v>326</v>
      </c>
      <c r="D207" s="18" t="s">
        <v>364</v>
      </c>
      <c r="E207" s="242"/>
      <c r="F207" s="123">
        <v>100501</v>
      </c>
      <c r="G207" s="166"/>
      <c r="H207" s="167"/>
      <c r="I207" s="166" t="s">
        <v>12</v>
      </c>
      <c r="J207" s="168" t="s">
        <v>12</v>
      </c>
      <c r="K207" s="161"/>
      <c r="L207" s="146">
        <v>13656</v>
      </c>
      <c r="M207" s="222">
        <v>0</v>
      </c>
    </row>
    <row r="208" spans="1:13" x14ac:dyDescent="0.3">
      <c r="A208" s="15" t="s">
        <v>362</v>
      </c>
      <c r="B208" s="15" t="s">
        <v>8</v>
      </c>
      <c r="C208" s="24" t="s">
        <v>328</v>
      </c>
      <c r="D208" s="18" t="s">
        <v>365</v>
      </c>
      <c r="E208" s="243"/>
      <c r="F208" s="124">
        <v>100502</v>
      </c>
      <c r="G208" s="173"/>
      <c r="H208" s="174"/>
      <c r="I208" s="173" t="s">
        <v>12</v>
      </c>
      <c r="J208" s="175" t="s">
        <v>12</v>
      </c>
      <c r="K208" s="176"/>
      <c r="L208" s="150">
        <v>6828</v>
      </c>
      <c r="M208" s="223">
        <v>0</v>
      </c>
    </row>
    <row r="209" spans="1:13" ht="15" thickBot="1" x14ac:dyDescent="0.35">
      <c r="A209" s="15" t="s">
        <v>366</v>
      </c>
      <c r="B209" s="15" t="s">
        <v>8</v>
      </c>
      <c r="C209" s="24" t="s">
        <v>330</v>
      </c>
      <c r="D209" s="18" t="s">
        <v>367</v>
      </c>
      <c r="E209" s="244"/>
      <c r="F209" s="126">
        <v>100503</v>
      </c>
      <c r="G209" s="169"/>
      <c r="H209" s="170"/>
      <c r="I209" s="169" t="s">
        <v>12</v>
      </c>
      <c r="J209" s="171" t="s">
        <v>12</v>
      </c>
      <c r="K209" s="172"/>
      <c r="L209" s="154">
        <v>6828</v>
      </c>
      <c r="M209" s="224">
        <v>0</v>
      </c>
    </row>
    <row r="210" spans="1:13" ht="15" thickBot="1" x14ac:dyDescent="0.35">
      <c r="A210" s="6" t="s">
        <v>292</v>
      </c>
      <c r="B210" s="7" t="s">
        <v>8</v>
      </c>
      <c r="C210" s="66"/>
      <c r="D210" s="33" t="s">
        <v>368</v>
      </c>
      <c r="E210" s="263" t="s">
        <v>627</v>
      </c>
      <c r="F210" s="129"/>
      <c r="G210" s="143">
        <v>0</v>
      </c>
      <c r="H210" s="144">
        <v>0</v>
      </c>
      <c r="I210" s="143">
        <v>0</v>
      </c>
      <c r="J210" s="145">
        <v>0</v>
      </c>
      <c r="K210" s="189"/>
      <c r="L210" s="143">
        <f t="shared" ref="L210:M210" si="51">SUM(L211:L213)</f>
        <v>0</v>
      </c>
      <c r="M210" s="221">
        <f t="shared" si="51"/>
        <v>47062</v>
      </c>
    </row>
    <row r="211" spans="1:13" x14ac:dyDescent="0.3">
      <c r="A211" s="10" t="s">
        <v>292</v>
      </c>
      <c r="B211" s="10" t="s">
        <v>8</v>
      </c>
      <c r="C211" s="24" t="s">
        <v>326</v>
      </c>
      <c r="D211" s="79" t="s">
        <v>316</v>
      </c>
      <c r="E211" s="242"/>
      <c r="F211" s="123">
        <v>100601</v>
      </c>
      <c r="G211" s="166"/>
      <c r="H211" s="167"/>
      <c r="I211" s="166" t="s">
        <v>12</v>
      </c>
      <c r="J211" s="168" t="s">
        <v>12</v>
      </c>
      <c r="K211" s="161"/>
      <c r="L211" s="146">
        <v>0</v>
      </c>
      <c r="M211" s="222">
        <v>47062</v>
      </c>
    </row>
    <row r="212" spans="1:13" x14ac:dyDescent="0.3">
      <c r="A212" s="10" t="s">
        <v>292</v>
      </c>
      <c r="B212" s="10" t="s">
        <v>8</v>
      </c>
      <c r="C212" s="24" t="s">
        <v>326</v>
      </c>
      <c r="D212" s="79" t="s">
        <v>369</v>
      </c>
      <c r="E212" s="243"/>
      <c r="F212" s="124">
        <v>100602</v>
      </c>
      <c r="G212" s="173"/>
      <c r="H212" s="174"/>
      <c r="I212" s="173" t="s">
        <v>12</v>
      </c>
      <c r="J212" s="175" t="s">
        <v>12</v>
      </c>
      <c r="K212" s="176"/>
      <c r="L212" s="150">
        <v>0</v>
      </c>
      <c r="M212" s="223">
        <v>0</v>
      </c>
    </row>
    <row r="213" spans="1:13" ht="15" thickBot="1" x14ac:dyDescent="0.35">
      <c r="A213" s="15" t="s">
        <v>292</v>
      </c>
      <c r="B213" s="15" t="s">
        <v>8</v>
      </c>
      <c r="C213" s="24" t="s">
        <v>328</v>
      </c>
      <c r="D213" s="81" t="s">
        <v>370</v>
      </c>
      <c r="E213" s="244"/>
      <c r="F213" s="126">
        <v>100603</v>
      </c>
      <c r="G213" s="169"/>
      <c r="H213" s="170"/>
      <c r="I213" s="169" t="s">
        <v>12</v>
      </c>
      <c r="J213" s="171" t="s">
        <v>12</v>
      </c>
      <c r="K213" s="172"/>
      <c r="L213" s="154">
        <v>0</v>
      </c>
      <c r="M213" s="224">
        <v>0</v>
      </c>
    </row>
    <row r="214" spans="1:13" ht="15" thickBot="1" x14ac:dyDescent="0.35">
      <c r="A214" s="5" t="s">
        <v>336</v>
      </c>
      <c r="B214" s="5"/>
      <c r="C214" s="65"/>
      <c r="D214" s="82" t="s">
        <v>371</v>
      </c>
      <c r="E214" s="248"/>
      <c r="F214" s="131"/>
      <c r="G214" s="185">
        <v>23506.390000000003</v>
      </c>
      <c r="H214" s="186">
        <v>23693.09</v>
      </c>
      <c r="I214" s="185">
        <v>24729.46</v>
      </c>
      <c r="J214" s="187">
        <v>0</v>
      </c>
      <c r="K214" s="188"/>
      <c r="L214" s="185">
        <f t="shared" ref="L214:M214" si="52">SUM(L215,L217,L219,L223,L236,L244)</f>
        <v>65922.2</v>
      </c>
      <c r="M214" s="228">
        <f t="shared" si="52"/>
        <v>65922.2</v>
      </c>
    </row>
    <row r="215" spans="1:13" ht="15" thickBot="1" x14ac:dyDescent="0.35">
      <c r="A215" s="6" t="s">
        <v>336</v>
      </c>
      <c r="B215" s="7" t="s">
        <v>8</v>
      </c>
      <c r="C215" s="66"/>
      <c r="D215" s="21" t="s">
        <v>372</v>
      </c>
      <c r="E215" s="247"/>
      <c r="F215" s="125"/>
      <c r="G215" s="181">
        <v>0</v>
      </c>
      <c r="H215" s="182">
        <v>0</v>
      </c>
      <c r="I215" s="181">
        <v>6.87</v>
      </c>
      <c r="J215" s="183">
        <v>0</v>
      </c>
      <c r="K215" s="184"/>
      <c r="L215" s="181">
        <f t="shared" ref="L215:M215" si="53">SUM(L216)</f>
        <v>0</v>
      </c>
      <c r="M215" s="227">
        <f t="shared" si="53"/>
        <v>0</v>
      </c>
    </row>
    <row r="216" spans="1:13" ht="15" thickBot="1" x14ac:dyDescent="0.35">
      <c r="A216" s="10" t="s">
        <v>336</v>
      </c>
      <c r="B216" s="10" t="s">
        <v>8</v>
      </c>
      <c r="C216" s="24" t="s">
        <v>373</v>
      </c>
      <c r="D216" s="14" t="s">
        <v>374</v>
      </c>
      <c r="E216" s="246" t="s">
        <v>591</v>
      </c>
      <c r="F216" s="127">
        <v>110101</v>
      </c>
      <c r="G216" s="162"/>
      <c r="H216" s="163"/>
      <c r="I216" s="162">
        <v>6.87</v>
      </c>
      <c r="J216" s="164">
        <v>0</v>
      </c>
      <c r="K216" s="165"/>
      <c r="L216" s="162">
        <v>0</v>
      </c>
      <c r="M216" s="226">
        <v>0</v>
      </c>
    </row>
    <row r="217" spans="1:13" ht="15" thickBot="1" x14ac:dyDescent="0.35">
      <c r="A217" s="6" t="s">
        <v>336</v>
      </c>
      <c r="B217" s="32" t="s">
        <v>29</v>
      </c>
      <c r="C217" s="30"/>
      <c r="D217" s="21" t="s">
        <v>375</v>
      </c>
      <c r="E217" s="241"/>
      <c r="F217" s="129"/>
      <c r="G217" s="143">
        <v>0</v>
      </c>
      <c r="H217" s="144">
        <v>0</v>
      </c>
      <c r="I217" s="143">
        <v>0</v>
      </c>
      <c r="J217" s="145">
        <v>0</v>
      </c>
      <c r="K217" s="142"/>
      <c r="L217" s="143">
        <f t="shared" ref="L217:M217" si="54">SUM(L218)</f>
        <v>0</v>
      </c>
      <c r="M217" s="221">
        <f t="shared" si="54"/>
        <v>0</v>
      </c>
    </row>
    <row r="218" spans="1:13" ht="15" thickBot="1" x14ac:dyDescent="0.35">
      <c r="A218" s="10" t="s">
        <v>336</v>
      </c>
      <c r="B218" s="10" t="s">
        <v>29</v>
      </c>
      <c r="C218" s="24" t="s">
        <v>376</v>
      </c>
      <c r="D218" s="14" t="s">
        <v>377</v>
      </c>
      <c r="E218" s="246" t="s">
        <v>591</v>
      </c>
      <c r="F218" s="127">
        <v>110201</v>
      </c>
      <c r="G218" s="177"/>
      <c r="H218" s="163"/>
      <c r="I218" s="162" t="s">
        <v>12</v>
      </c>
      <c r="J218" s="164" t="s">
        <v>12</v>
      </c>
      <c r="K218" s="165"/>
      <c r="L218" s="162">
        <v>0</v>
      </c>
      <c r="M218" s="226">
        <v>0</v>
      </c>
    </row>
    <row r="219" spans="1:13" ht="15" thickBot="1" x14ac:dyDescent="0.35">
      <c r="A219" s="6" t="s">
        <v>336</v>
      </c>
      <c r="B219" s="32" t="s">
        <v>39</v>
      </c>
      <c r="C219" s="30"/>
      <c r="D219" s="21" t="s">
        <v>378</v>
      </c>
      <c r="E219" s="241"/>
      <c r="F219" s="129"/>
      <c r="G219" s="143">
        <v>0</v>
      </c>
      <c r="H219" s="144">
        <v>0</v>
      </c>
      <c r="I219" s="143">
        <v>13.73</v>
      </c>
      <c r="J219" s="145">
        <v>0</v>
      </c>
      <c r="K219" s="142"/>
      <c r="L219" s="143">
        <f t="shared" ref="L219:M219" si="55">SUM(L220:L222)</f>
        <v>0</v>
      </c>
      <c r="M219" s="221">
        <f t="shared" si="55"/>
        <v>0</v>
      </c>
    </row>
    <row r="220" spans="1:13" x14ac:dyDescent="0.3">
      <c r="A220" s="10" t="s">
        <v>336</v>
      </c>
      <c r="B220" s="83" t="s">
        <v>39</v>
      </c>
      <c r="C220" s="24" t="s">
        <v>379</v>
      </c>
      <c r="D220" s="14" t="s">
        <v>380</v>
      </c>
      <c r="E220" s="242" t="s">
        <v>591</v>
      </c>
      <c r="F220" s="123">
        <v>110301</v>
      </c>
      <c r="G220" s="166"/>
      <c r="H220" s="147"/>
      <c r="I220" s="146">
        <v>6.87</v>
      </c>
      <c r="J220" s="148">
        <v>0</v>
      </c>
      <c r="K220" s="149"/>
      <c r="L220" s="146">
        <v>0</v>
      </c>
      <c r="M220" s="222">
        <v>0</v>
      </c>
    </row>
    <row r="221" spans="1:13" x14ac:dyDescent="0.3">
      <c r="A221" s="15" t="s">
        <v>336</v>
      </c>
      <c r="B221" s="84" t="s">
        <v>39</v>
      </c>
      <c r="C221" s="24" t="s">
        <v>381</v>
      </c>
      <c r="D221" s="16" t="s">
        <v>382</v>
      </c>
      <c r="E221" s="243"/>
      <c r="F221" s="124">
        <v>110302</v>
      </c>
      <c r="G221" s="173"/>
      <c r="H221" s="151"/>
      <c r="I221" s="150">
        <v>6.86</v>
      </c>
      <c r="J221" s="152">
        <v>0</v>
      </c>
      <c r="K221" s="153"/>
      <c r="L221" s="150">
        <v>0</v>
      </c>
      <c r="M221" s="223">
        <v>0</v>
      </c>
    </row>
    <row r="222" spans="1:13" ht="15" thickBot="1" x14ac:dyDescent="0.35">
      <c r="A222" s="23" t="s">
        <v>336</v>
      </c>
      <c r="B222" s="84" t="s">
        <v>39</v>
      </c>
      <c r="C222" s="24" t="s">
        <v>383</v>
      </c>
      <c r="D222" s="19" t="s">
        <v>384</v>
      </c>
      <c r="E222" s="244"/>
      <c r="F222" s="126">
        <v>110303</v>
      </c>
      <c r="G222" s="169"/>
      <c r="H222" s="155"/>
      <c r="I222" s="154" t="s">
        <v>12</v>
      </c>
      <c r="J222" s="156" t="s">
        <v>12</v>
      </c>
      <c r="K222" s="157"/>
      <c r="L222" s="154">
        <v>0</v>
      </c>
      <c r="M222" s="224">
        <v>0</v>
      </c>
    </row>
    <row r="223" spans="1:13" ht="15" thickBot="1" x14ac:dyDescent="0.35">
      <c r="A223" s="85" t="s">
        <v>336</v>
      </c>
      <c r="B223" s="32" t="s">
        <v>53</v>
      </c>
      <c r="C223" s="30"/>
      <c r="D223" s="21" t="s">
        <v>385</v>
      </c>
      <c r="E223" s="241" t="s">
        <v>615</v>
      </c>
      <c r="F223" s="129"/>
      <c r="G223" s="143">
        <v>3843.09</v>
      </c>
      <c r="H223" s="144">
        <v>3843.09</v>
      </c>
      <c r="I223" s="143">
        <v>4803.8599999999997</v>
      </c>
      <c r="J223" s="145">
        <v>0</v>
      </c>
      <c r="K223" s="142"/>
      <c r="L223" s="143">
        <f>SUM(L224:L235)</f>
        <v>4782.2</v>
      </c>
      <c r="M223" s="221">
        <f t="shared" ref="M223" si="56">SUM(M224:M235)</f>
        <v>4782.2</v>
      </c>
    </row>
    <row r="224" spans="1:13" x14ac:dyDescent="0.3">
      <c r="A224" s="83" t="s">
        <v>336</v>
      </c>
      <c r="B224" s="83" t="s">
        <v>53</v>
      </c>
      <c r="C224" s="86" t="s">
        <v>386</v>
      </c>
      <c r="D224" s="14" t="s">
        <v>387</v>
      </c>
      <c r="E224" s="242"/>
      <c r="F224" s="123">
        <v>110401</v>
      </c>
      <c r="G224" s="146">
        <v>576.46</v>
      </c>
      <c r="H224" s="147">
        <v>3843.09</v>
      </c>
      <c r="I224" s="146" t="s">
        <v>12</v>
      </c>
      <c r="J224" s="148" t="s">
        <v>12</v>
      </c>
      <c r="K224" s="149"/>
      <c r="L224" s="146">
        <v>4782.2</v>
      </c>
      <c r="M224" s="222">
        <v>4782.2</v>
      </c>
    </row>
    <row r="225" spans="1:13" x14ac:dyDescent="0.3">
      <c r="A225" s="84" t="s">
        <v>336</v>
      </c>
      <c r="B225" s="84" t="s">
        <v>53</v>
      </c>
      <c r="C225" s="86" t="s">
        <v>388</v>
      </c>
      <c r="D225" s="16" t="s">
        <v>389</v>
      </c>
      <c r="E225" s="243"/>
      <c r="F225" s="124">
        <v>110402</v>
      </c>
      <c r="G225" s="150">
        <v>0</v>
      </c>
      <c r="H225" s="151">
        <v>0</v>
      </c>
      <c r="I225" s="150" t="s">
        <v>12</v>
      </c>
      <c r="J225" s="152" t="s">
        <v>12</v>
      </c>
      <c r="K225" s="153"/>
      <c r="L225" s="150">
        <v>0</v>
      </c>
      <c r="M225" s="223">
        <v>0</v>
      </c>
    </row>
    <row r="226" spans="1:13" x14ac:dyDescent="0.3">
      <c r="A226" s="83" t="s">
        <v>336</v>
      </c>
      <c r="B226" s="83" t="s">
        <v>53</v>
      </c>
      <c r="C226" s="86" t="s">
        <v>390</v>
      </c>
      <c r="D226" s="16" t="s">
        <v>391</v>
      </c>
      <c r="E226" s="243"/>
      <c r="F226" s="124">
        <v>110403</v>
      </c>
      <c r="G226" s="150">
        <v>0</v>
      </c>
      <c r="H226" s="151">
        <v>0</v>
      </c>
      <c r="I226" s="150" t="s">
        <v>12</v>
      </c>
      <c r="J226" s="152" t="s">
        <v>12</v>
      </c>
      <c r="K226" s="153"/>
      <c r="L226" s="150">
        <v>0</v>
      </c>
      <c r="M226" s="223">
        <v>0</v>
      </c>
    </row>
    <row r="227" spans="1:13" x14ac:dyDescent="0.3">
      <c r="A227" s="84" t="s">
        <v>336</v>
      </c>
      <c r="B227" s="84" t="s">
        <v>53</v>
      </c>
      <c r="C227" s="86" t="s">
        <v>392</v>
      </c>
      <c r="D227" s="16" t="s">
        <v>393</v>
      </c>
      <c r="E227" s="243"/>
      <c r="F227" s="124">
        <v>110404</v>
      </c>
      <c r="G227" s="150">
        <v>0</v>
      </c>
      <c r="H227" s="151">
        <v>0</v>
      </c>
      <c r="I227" s="150" t="s">
        <v>12</v>
      </c>
      <c r="J227" s="152" t="s">
        <v>12</v>
      </c>
      <c r="K227" s="153"/>
      <c r="L227" s="150">
        <v>0</v>
      </c>
      <c r="M227" s="223">
        <v>0</v>
      </c>
    </row>
    <row r="228" spans="1:13" x14ac:dyDescent="0.3">
      <c r="A228" s="83" t="s">
        <v>336</v>
      </c>
      <c r="B228" s="83" t="s">
        <v>53</v>
      </c>
      <c r="C228" s="86" t="s">
        <v>394</v>
      </c>
      <c r="D228" s="16" t="s">
        <v>395</v>
      </c>
      <c r="E228" s="243"/>
      <c r="F228" s="124">
        <v>110405</v>
      </c>
      <c r="G228" s="150">
        <v>0</v>
      </c>
      <c r="H228" s="151">
        <v>0</v>
      </c>
      <c r="I228" s="150" t="s">
        <v>12</v>
      </c>
      <c r="J228" s="152" t="s">
        <v>12</v>
      </c>
      <c r="K228" s="153"/>
      <c r="L228" s="150">
        <v>0</v>
      </c>
      <c r="M228" s="223">
        <v>0</v>
      </c>
    </row>
    <row r="229" spans="1:13" x14ac:dyDescent="0.3">
      <c r="A229" s="84" t="s">
        <v>336</v>
      </c>
      <c r="B229" s="84" t="s">
        <v>53</v>
      </c>
      <c r="C229" s="86" t="s">
        <v>396</v>
      </c>
      <c r="D229" s="16" t="s">
        <v>397</v>
      </c>
      <c r="E229" s="243"/>
      <c r="F229" s="124">
        <v>110406</v>
      </c>
      <c r="G229" s="150">
        <v>0</v>
      </c>
      <c r="H229" s="151">
        <v>0</v>
      </c>
      <c r="I229" s="150" t="s">
        <v>12</v>
      </c>
      <c r="J229" s="152" t="s">
        <v>12</v>
      </c>
      <c r="K229" s="153"/>
      <c r="L229" s="150">
        <v>0</v>
      </c>
      <c r="M229" s="223">
        <v>0</v>
      </c>
    </row>
    <row r="230" spans="1:13" x14ac:dyDescent="0.3">
      <c r="A230" s="83" t="s">
        <v>336</v>
      </c>
      <c r="B230" s="83" t="s">
        <v>53</v>
      </c>
      <c r="C230" s="86" t="s">
        <v>398</v>
      </c>
      <c r="D230" s="16" t="s">
        <v>399</v>
      </c>
      <c r="E230" s="243"/>
      <c r="F230" s="124">
        <v>110407</v>
      </c>
      <c r="G230" s="150">
        <v>0</v>
      </c>
      <c r="H230" s="151">
        <v>0</v>
      </c>
      <c r="I230" s="150">
        <v>476.46</v>
      </c>
      <c r="J230" s="152">
        <v>0</v>
      </c>
      <c r="K230" s="153"/>
      <c r="L230" s="150">
        <v>0</v>
      </c>
      <c r="M230" s="223">
        <v>0</v>
      </c>
    </row>
    <row r="231" spans="1:13" x14ac:dyDescent="0.3">
      <c r="A231" s="84" t="s">
        <v>336</v>
      </c>
      <c r="B231" s="84" t="s">
        <v>53</v>
      </c>
      <c r="C231" s="86" t="s">
        <v>400</v>
      </c>
      <c r="D231" s="16" t="s">
        <v>401</v>
      </c>
      <c r="E231" s="243"/>
      <c r="F231" s="124">
        <v>110408</v>
      </c>
      <c r="G231" s="150">
        <v>0</v>
      </c>
      <c r="H231" s="151">
        <v>0</v>
      </c>
      <c r="I231" s="150">
        <v>100</v>
      </c>
      <c r="J231" s="152">
        <v>0</v>
      </c>
      <c r="K231" s="153"/>
      <c r="L231" s="150">
        <v>0</v>
      </c>
      <c r="M231" s="223">
        <v>0</v>
      </c>
    </row>
    <row r="232" spans="1:13" x14ac:dyDescent="0.3">
      <c r="A232" s="83" t="s">
        <v>336</v>
      </c>
      <c r="B232" s="83" t="s">
        <v>53</v>
      </c>
      <c r="C232" s="86" t="s">
        <v>402</v>
      </c>
      <c r="D232" s="16" t="s">
        <v>403</v>
      </c>
      <c r="E232" s="243"/>
      <c r="F232" s="124">
        <v>110409</v>
      </c>
      <c r="G232" s="150">
        <v>0</v>
      </c>
      <c r="H232" s="151">
        <v>0</v>
      </c>
      <c r="I232" s="150" t="s">
        <v>12</v>
      </c>
      <c r="J232" s="152" t="s">
        <v>12</v>
      </c>
      <c r="K232" s="153"/>
      <c r="L232" s="150">
        <v>0</v>
      </c>
      <c r="M232" s="223">
        <v>0</v>
      </c>
    </row>
    <row r="233" spans="1:13" x14ac:dyDescent="0.3">
      <c r="A233" s="84" t="s">
        <v>336</v>
      </c>
      <c r="B233" s="84" t="s">
        <v>53</v>
      </c>
      <c r="C233" s="86" t="s">
        <v>404</v>
      </c>
      <c r="D233" s="16" t="s">
        <v>405</v>
      </c>
      <c r="E233" s="243"/>
      <c r="F233" s="124">
        <v>110410</v>
      </c>
      <c r="G233" s="150">
        <v>0</v>
      </c>
      <c r="H233" s="151">
        <v>0</v>
      </c>
      <c r="I233" s="150" t="s">
        <v>12</v>
      </c>
      <c r="J233" s="152" t="s">
        <v>12</v>
      </c>
      <c r="K233" s="153"/>
      <c r="L233" s="150">
        <v>0</v>
      </c>
      <c r="M233" s="223">
        <v>0</v>
      </c>
    </row>
    <row r="234" spans="1:13" x14ac:dyDescent="0.3">
      <c r="A234" s="83" t="s">
        <v>336</v>
      </c>
      <c r="B234" s="83" t="s">
        <v>53</v>
      </c>
      <c r="C234" s="86" t="s">
        <v>406</v>
      </c>
      <c r="D234" s="16" t="s">
        <v>407</v>
      </c>
      <c r="E234" s="243"/>
      <c r="F234" s="124">
        <v>110411</v>
      </c>
      <c r="G234" s="150">
        <v>0</v>
      </c>
      <c r="H234" s="151">
        <v>0</v>
      </c>
      <c r="I234" s="150" t="s">
        <v>12</v>
      </c>
      <c r="J234" s="152" t="s">
        <v>12</v>
      </c>
      <c r="K234" s="153"/>
      <c r="L234" s="150">
        <v>0</v>
      </c>
      <c r="M234" s="223">
        <v>0</v>
      </c>
    </row>
    <row r="235" spans="1:13" ht="15" thickBot="1" x14ac:dyDescent="0.35">
      <c r="A235" s="84" t="s">
        <v>336</v>
      </c>
      <c r="B235" s="84" t="s">
        <v>53</v>
      </c>
      <c r="C235" s="86" t="s">
        <v>408</v>
      </c>
      <c r="D235" s="19" t="s">
        <v>409</v>
      </c>
      <c r="E235" s="243"/>
      <c r="F235" s="126">
        <v>110412</v>
      </c>
      <c r="G235" s="154">
        <v>3266.63</v>
      </c>
      <c r="H235" s="155">
        <v>0</v>
      </c>
      <c r="I235" s="154">
        <v>4227.3999999999996</v>
      </c>
      <c r="J235" s="156">
        <v>0</v>
      </c>
      <c r="K235" s="157"/>
      <c r="L235" s="154">
        <v>0</v>
      </c>
      <c r="M235" s="224">
        <v>0</v>
      </c>
    </row>
    <row r="236" spans="1:13" ht="15" thickBot="1" x14ac:dyDescent="0.35">
      <c r="A236" s="85" t="s">
        <v>336</v>
      </c>
      <c r="B236" s="32" t="s">
        <v>60</v>
      </c>
      <c r="C236" s="30"/>
      <c r="D236" s="21" t="s">
        <v>410</v>
      </c>
      <c r="E236" s="241" t="s">
        <v>615</v>
      </c>
      <c r="F236" s="129"/>
      <c r="G236" s="143">
        <v>19663.300000000003</v>
      </c>
      <c r="H236" s="144">
        <v>19850</v>
      </c>
      <c r="I236" s="143">
        <v>19905</v>
      </c>
      <c r="J236" s="145">
        <v>0</v>
      </c>
      <c r="K236" s="142"/>
      <c r="L236" s="143">
        <f t="shared" ref="L236:M236" si="57">SUM(L237:L243)</f>
        <v>0</v>
      </c>
      <c r="M236" s="221">
        <f t="shared" si="57"/>
        <v>0</v>
      </c>
    </row>
    <row r="237" spans="1:13" x14ac:dyDescent="0.3">
      <c r="A237" s="83" t="s">
        <v>336</v>
      </c>
      <c r="B237" s="83" t="s">
        <v>60</v>
      </c>
      <c r="C237" s="86" t="s">
        <v>411</v>
      </c>
      <c r="D237" s="14" t="s">
        <v>412</v>
      </c>
      <c r="E237" s="242" t="s">
        <v>602</v>
      </c>
      <c r="F237" s="123">
        <v>110501</v>
      </c>
      <c r="G237" s="146"/>
      <c r="H237" s="147">
        <v>19850</v>
      </c>
      <c r="I237" s="146" t="s">
        <v>12</v>
      </c>
      <c r="J237" s="148" t="s">
        <v>12</v>
      </c>
      <c r="K237" s="149"/>
      <c r="L237" s="146">
        <v>0</v>
      </c>
      <c r="M237" s="222">
        <v>0</v>
      </c>
    </row>
    <row r="238" spans="1:13" x14ac:dyDescent="0.3">
      <c r="A238" s="84" t="s">
        <v>336</v>
      </c>
      <c r="B238" s="83" t="s">
        <v>60</v>
      </c>
      <c r="C238" s="86" t="s">
        <v>413</v>
      </c>
      <c r="D238" s="16" t="s">
        <v>414</v>
      </c>
      <c r="E238" s="243"/>
      <c r="F238" s="124">
        <v>110502</v>
      </c>
      <c r="G238" s="150"/>
      <c r="H238" s="151"/>
      <c r="I238" s="150" t="s">
        <v>12</v>
      </c>
      <c r="J238" s="152" t="s">
        <v>12</v>
      </c>
      <c r="K238" s="153"/>
      <c r="L238" s="150">
        <v>0</v>
      </c>
      <c r="M238" s="223">
        <v>0</v>
      </c>
    </row>
    <row r="239" spans="1:13" x14ac:dyDescent="0.3">
      <c r="A239" s="83" t="s">
        <v>336</v>
      </c>
      <c r="B239" s="83" t="s">
        <v>60</v>
      </c>
      <c r="C239" s="86" t="s">
        <v>415</v>
      </c>
      <c r="D239" s="16" t="s">
        <v>416</v>
      </c>
      <c r="E239" s="243"/>
      <c r="F239" s="124">
        <v>110503</v>
      </c>
      <c r="G239" s="150">
        <v>1672.6</v>
      </c>
      <c r="H239" s="151"/>
      <c r="I239" s="150">
        <v>477.1</v>
      </c>
      <c r="J239" s="152">
        <v>0</v>
      </c>
      <c r="K239" s="153"/>
      <c r="L239" s="150">
        <v>0</v>
      </c>
      <c r="M239" s="223">
        <v>0</v>
      </c>
    </row>
    <row r="240" spans="1:13" x14ac:dyDescent="0.3">
      <c r="A240" s="84" t="s">
        <v>336</v>
      </c>
      <c r="B240" s="83" t="s">
        <v>60</v>
      </c>
      <c r="C240" s="86" t="s">
        <v>417</v>
      </c>
      <c r="D240" s="17" t="s">
        <v>418</v>
      </c>
      <c r="E240" s="243"/>
      <c r="F240" s="124">
        <v>110504</v>
      </c>
      <c r="G240" s="150"/>
      <c r="H240" s="151"/>
      <c r="I240" s="150">
        <v>1195.5</v>
      </c>
      <c r="J240" s="152">
        <v>0</v>
      </c>
      <c r="K240" s="153"/>
      <c r="L240" s="150">
        <v>0</v>
      </c>
      <c r="M240" s="223">
        <v>0</v>
      </c>
    </row>
    <row r="241" spans="1:13" x14ac:dyDescent="0.3">
      <c r="A241" s="83" t="s">
        <v>336</v>
      </c>
      <c r="B241" s="83" t="s">
        <v>60</v>
      </c>
      <c r="C241" s="86" t="s">
        <v>419</v>
      </c>
      <c r="D241" s="17" t="s">
        <v>420</v>
      </c>
      <c r="E241" s="243"/>
      <c r="F241" s="124">
        <v>110505</v>
      </c>
      <c r="G241" s="150">
        <v>894.87</v>
      </c>
      <c r="H241" s="151"/>
      <c r="I241" s="150">
        <v>894.87000000000012</v>
      </c>
      <c r="J241" s="152">
        <v>0</v>
      </c>
      <c r="K241" s="153"/>
      <c r="L241" s="150">
        <v>0</v>
      </c>
      <c r="M241" s="223">
        <v>0</v>
      </c>
    </row>
    <row r="242" spans="1:13" x14ac:dyDescent="0.3">
      <c r="A242" s="84" t="s">
        <v>336</v>
      </c>
      <c r="B242" s="83" t="s">
        <v>60</v>
      </c>
      <c r="C242" s="86" t="s">
        <v>421</v>
      </c>
      <c r="D242" s="17" t="s">
        <v>422</v>
      </c>
      <c r="E242" s="243"/>
      <c r="F242" s="124">
        <v>110506</v>
      </c>
      <c r="G242" s="150"/>
      <c r="H242" s="151"/>
      <c r="I242" s="150" t="s">
        <v>12</v>
      </c>
      <c r="J242" s="152" t="s">
        <v>12</v>
      </c>
      <c r="K242" s="153"/>
      <c r="L242" s="150">
        <v>0</v>
      </c>
      <c r="M242" s="223">
        <v>0</v>
      </c>
    </row>
    <row r="243" spans="1:13" ht="15" thickBot="1" x14ac:dyDescent="0.35">
      <c r="A243" s="83" t="s">
        <v>336</v>
      </c>
      <c r="B243" s="83" t="s">
        <v>60</v>
      </c>
      <c r="C243" s="86" t="s">
        <v>423</v>
      </c>
      <c r="D243" s="17" t="s">
        <v>424</v>
      </c>
      <c r="E243" s="244"/>
      <c r="F243" s="126">
        <v>110507</v>
      </c>
      <c r="G243" s="154">
        <v>17095.830000000002</v>
      </c>
      <c r="H243" s="155"/>
      <c r="I243" s="154">
        <v>17337.53</v>
      </c>
      <c r="J243" s="156">
        <v>0</v>
      </c>
      <c r="K243" s="157"/>
      <c r="L243" s="154">
        <v>0</v>
      </c>
      <c r="M243" s="224">
        <v>0</v>
      </c>
    </row>
    <row r="244" spans="1:13" ht="15" thickBot="1" x14ac:dyDescent="0.35">
      <c r="A244" s="85" t="s">
        <v>336</v>
      </c>
      <c r="B244" s="32" t="s">
        <v>66</v>
      </c>
      <c r="C244" s="30"/>
      <c r="D244" s="33" t="s">
        <v>425</v>
      </c>
      <c r="E244" s="241" t="s">
        <v>615</v>
      </c>
      <c r="F244" s="129"/>
      <c r="G244" s="143">
        <v>0</v>
      </c>
      <c r="H244" s="144">
        <v>0</v>
      </c>
      <c r="I244" s="143">
        <v>0</v>
      </c>
      <c r="J244" s="145">
        <v>0</v>
      </c>
      <c r="K244" s="142"/>
      <c r="L244" s="143">
        <f t="shared" ref="L244:M244" si="58">SUM(L245:L256)</f>
        <v>61140</v>
      </c>
      <c r="M244" s="221">
        <f t="shared" si="58"/>
        <v>61140</v>
      </c>
    </row>
    <row r="245" spans="1:13" x14ac:dyDescent="0.3">
      <c r="A245" s="83" t="s">
        <v>336</v>
      </c>
      <c r="B245" s="83" t="s">
        <v>66</v>
      </c>
      <c r="C245" s="86" t="s">
        <v>426</v>
      </c>
      <c r="D245" s="13" t="s">
        <v>427</v>
      </c>
      <c r="E245" s="242" t="s">
        <v>626</v>
      </c>
      <c r="F245" s="123">
        <v>110601</v>
      </c>
      <c r="G245" s="166"/>
      <c r="H245" s="167"/>
      <c r="I245" s="166"/>
      <c r="J245" s="168"/>
      <c r="K245" s="161"/>
      <c r="L245" s="146">
        <v>0</v>
      </c>
      <c r="M245" s="222">
        <v>0</v>
      </c>
    </row>
    <row r="246" spans="1:13" x14ac:dyDescent="0.3">
      <c r="A246" s="84" t="s">
        <v>336</v>
      </c>
      <c r="B246" s="84" t="s">
        <v>66</v>
      </c>
      <c r="C246" s="86" t="s">
        <v>428</v>
      </c>
      <c r="D246" s="18" t="s">
        <v>429</v>
      </c>
      <c r="E246" s="243"/>
      <c r="F246" s="124">
        <v>110602</v>
      </c>
      <c r="G246" s="173"/>
      <c r="H246" s="174"/>
      <c r="I246" s="173"/>
      <c r="J246" s="175"/>
      <c r="K246" s="176"/>
      <c r="L246" s="150">
        <v>0</v>
      </c>
      <c r="M246" s="223">
        <v>61140</v>
      </c>
    </row>
    <row r="247" spans="1:13" x14ac:dyDescent="0.3">
      <c r="A247" s="83" t="s">
        <v>336</v>
      </c>
      <c r="B247" s="83" t="s">
        <v>66</v>
      </c>
      <c r="C247" s="86" t="s">
        <v>430</v>
      </c>
      <c r="D247" s="36" t="s">
        <v>424</v>
      </c>
      <c r="E247" s="243"/>
      <c r="F247" s="124">
        <v>110603</v>
      </c>
      <c r="G247" s="173"/>
      <c r="H247" s="174"/>
      <c r="I247" s="173"/>
      <c r="J247" s="175"/>
      <c r="K247" s="176"/>
      <c r="L247" s="150">
        <v>36000</v>
      </c>
      <c r="M247" s="223">
        <v>0</v>
      </c>
    </row>
    <row r="248" spans="1:13" x14ac:dyDescent="0.3">
      <c r="A248" s="84" t="s">
        <v>336</v>
      </c>
      <c r="B248" s="84" t="s">
        <v>66</v>
      </c>
      <c r="C248" s="86" t="s">
        <v>431</v>
      </c>
      <c r="D248" s="18" t="s">
        <v>432</v>
      </c>
      <c r="E248" s="243"/>
      <c r="F248" s="124">
        <v>110604</v>
      </c>
      <c r="G248" s="173"/>
      <c r="H248" s="174"/>
      <c r="I248" s="173"/>
      <c r="J248" s="175"/>
      <c r="K248" s="176"/>
      <c r="L248" s="150">
        <v>4000</v>
      </c>
      <c r="M248" s="223">
        <v>0</v>
      </c>
    </row>
    <row r="249" spans="1:13" x14ac:dyDescent="0.3">
      <c r="A249" s="83" t="s">
        <v>336</v>
      </c>
      <c r="B249" s="83" t="s">
        <v>66</v>
      </c>
      <c r="C249" s="86" t="s">
        <v>433</v>
      </c>
      <c r="D249" s="18" t="s">
        <v>434</v>
      </c>
      <c r="E249" s="243"/>
      <c r="F249" s="124">
        <v>110605</v>
      </c>
      <c r="G249" s="173"/>
      <c r="H249" s="174"/>
      <c r="I249" s="173"/>
      <c r="J249" s="175"/>
      <c r="K249" s="176"/>
      <c r="L249" s="150">
        <v>500</v>
      </c>
      <c r="M249" s="223">
        <v>0</v>
      </c>
    </row>
    <row r="250" spans="1:13" x14ac:dyDescent="0.3">
      <c r="A250" s="84" t="s">
        <v>336</v>
      </c>
      <c r="B250" s="84" t="s">
        <v>66</v>
      </c>
      <c r="C250" s="86" t="s">
        <v>435</v>
      </c>
      <c r="D250" s="18" t="s">
        <v>436</v>
      </c>
      <c r="E250" s="243"/>
      <c r="F250" s="124">
        <v>110606</v>
      </c>
      <c r="G250" s="173"/>
      <c r="H250" s="174"/>
      <c r="I250" s="173"/>
      <c r="J250" s="175"/>
      <c r="K250" s="176"/>
      <c r="L250" s="150">
        <v>500</v>
      </c>
      <c r="M250" s="223">
        <v>0</v>
      </c>
    </row>
    <row r="251" spans="1:13" x14ac:dyDescent="0.3">
      <c r="A251" s="83" t="s">
        <v>336</v>
      </c>
      <c r="B251" s="83" t="s">
        <v>66</v>
      </c>
      <c r="C251" s="86" t="s">
        <v>437</v>
      </c>
      <c r="D251" s="18" t="s">
        <v>438</v>
      </c>
      <c r="E251" s="243"/>
      <c r="F251" s="124">
        <v>110607</v>
      </c>
      <c r="G251" s="173"/>
      <c r="H251" s="174"/>
      <c r="I251" s="173"/>
      <c r="J251" s="175"/>
      <c r="K251" s="176"/>
      <c r="L251" s="150">
        <v>2700</v>
      </c>
      <c r="M251" s="223">
        <v>0</v>
      </c>
    </row>
    <row r="252" spans="1:13" x14ac:dyDescent="0.3">
      <c r="A252" s="84" t="s">
        <v>336</v>
      </c>
      <c r="B252" s="84" t="s">
        <v>66</v>
      </c>
      <c r="C252" s="86" t="s">
        <v>439</v>
      </c>
      <c r="D252" s="18" t="s">
        <v>440</v>
      </c>
      <c r="E252" s="243"/>
      <c r="F252" s="124">
        <v>110608</v>
      </c>
      <c r="G252" s="173"/>
      <c r="H252" s="174"/>
      <c r="I252" s="173"/>
      <c r="J252" s="175"/>
      <c r="K252" s="176"/>
      <c r="L252" s="150">
        <v>3200</v>
      </c>
      <c r="M252" s="223">
        <v>0</v>
      </c>
    </row>
    <row r="253" spans="1:13" x14ac:dyDescent="0.3">
      <c r="A253" s="84" t="s">
        <v>336</v>
      </c>
      <c r="B253" s="83" t="s">
        <v>66</v>
      </c>
      <c r="C253" s="86" t="s">
        <v>441</v>
      </c>
      <c r="D253" s="36" t="s">
        <v>442</v>
      </c>
      <c r="E253" s="243"/>
      <c r="F253" s="124">
        <v>110609</v>
      </c>
      <c r="G253" s="173"/>
      <c r="H253" s="174"/>
      <c r="I253" s="173"/>
      <c r="J253" s="175"/>
      <c r="K253" s="176"/>
      <c r="L253" s="150">
        <v>3240</v>
      </c>
      <c r="M253" s="223">
        <v>0</v>
      </c>
    </row>
    <row r="254" spans="1:13" x14ac:dyDescent="0.3">
      <c r="A254" s="83" t="s">
        <v>336</v>
      </c>
      <c r="B254" s="84" t="s">
        <v>66</v>
      </c>
      <c r="C254" s="86" t="s">
        <v>443</v>
      </c>
      <c r="D254" s="36" t="s">
        <v>104</v>
      </c>
      <c r="E254" s="243"/>
      <c r="F254" s="124">
        <v>110610</v>
      </c>
      <c r="G254" s="173"/>
      <c r="H254" s="174"/>
      <c r="I254" s="173"/>
      <c r="J254" s="175"/>
      <c r="K254" s="176"/>
      <c r="L254" s="150">
        <v>500</v>
      </c>
      <c r="M254" s="223">
        <v>0</v>
      </c>
    </row>
    <row r="255" spans="1:13" x14ac:dyDescent="0.3">
      <c r="A255" s="84" t="s">
        <v>336</v>
      </c>
      <c r="B255" s="83" t="s">
        <v>66</v>
      </c>
      <c r="C255" s="86" t="s">
        <v>444</v>
      </c>
      <c r="D255" s="36" t="s">
        <v>341</v>
      </c>
      <c r="E255" s="243"/>
      <c r="F255" s="124">
        <v>110611</v>
      </c>
      <c r="G255" s="173"/>
      <c r="H255" s="174"/>
      <c r="I255" s="173"/>
      <c r="J255" s="175"/>
      <c r="K255" s="176"/>
      <c r="L255" s="150">
        <v>10000</v>
      </c>
      <c r="M255" s="223">
        <v>0</v>
      </c>
    </row>
    <row r="256" spans="1:13" ht="15" thickBot="1" x14ac:dyDescent="0.35">
      <c r="A256" s="84" t="s">
        <v>336</v>
      </c>
      <c r="B256" s="84" t="s">
        <v>66</v>
      </c>
      <c r="C256" s="86" t="s">
        <v>445</v>
      </c>
      <c r="D256" s="71" t="s">
        <v>446</v>
      </c>
      <c r="E256" s="243"/>
      <c r="F256" s="126">
        <v>110612</v>
      </c>
      <c r="G256" s="169"/>
      <c r="H256" s="170"/>
      <c r="I256" s="169"/>
      <c r="J256" s="171"/>
      <c r="K256" s="172"/>
      <c r="L256" s="154">
        <v>500</v>
      </c>
      <c r="M256" s="224">
        <v>0</v>
      </c>
    </row>
    <row r="257" spans="1:13" ht="15" thickBot="1" x14ac:dyDescent="0.35">
      <c r="A257" s="5" t="s">
        <v>339</v>
      </c>
      <c r="B257" s="5"/>
      <c r="C257" s="65"/>
      <c r="D257" s="89" t="s">
        <v>447</v>
      </c>
      <c r="E257" s="248" t="s">
        <v>601</v>
      </c>
      <c r="F257" s="131"/>
      <c r="G257" s="185">
        <v>9000</v>
      </c>
      <c r="H257" s="186">
        <v>9000</v>
      </c>
      <c r="I257" s="185">
        <v>8961.7200000000012</v>
      </c>
      <c r="J257" s="187">
        <v>8961.7199999999993</v>
      </c>
      <c r="K257" s="188"/>
      <c r="L257" s="185">
        <f t="shared" ref="L257:M257" si="59">SUM(L258,L261)</f>
        <v>0</v>
      </c>
      <c r="M257" s="228">
        <f t="shared" si="59"/>
        <v>0</v>
      </c>
    </row>
    <row r="258" spans="1:13" ht="15" thickBot="1" x14ac:dyDescent="0.35">
      <c r="A258" s="6" t="s">
        <v>339</v>
      </c>
      <c r="B258" s="7" t="s">
        <v>8</v>
      </c>
      <c r="C258" s="66"/>
      <c r="D258" s="90" t="s">
        <v>448</v>
      </c>
      <c r="E258" s="247"/>
      <c r="F258" s="125"/>
      <c r="G258" s="181">
        <v>9000</v>
      </c>
      <c r="H258" s="182">
        <v>9000</v>
      </c>
      <c r="I258" s="181">
        <v>5962.2800000000007</v>
      </c>
      <c r="J258" s="183">
        <v>8961.7199999999993</v>
      </c>
      <c r="K258" s="184"/>
      <c r="L258" s="181">
        <f t="shared" ref="L258:M258" si="60">SUM(L259:L260)</f>
        <v>0</v>
      </c>
      <c r="M258" s="227">
        <f t="shared" si="60"/>
        <v>0</v>
      </c>
    </row>
    <row r="259" spans="1:13" x14ac:dyDescent="0.3">
      <c r="A259" s="15" t="s">
        <v>339</v>
      </c>
      <c r="B259" s="15" t="s">
        <v>8</v>
      </c>
      <c r="C259" s="24" t="s">
        <v>449</v>
      </c>
      <c r="D259" s="67" t="s">
        <v>450</v>
      </c>
      <c r="E259" s="242"/>
      <c r="F259" s="123">
        <v>120101</v>
      </c>
      <c r="G259" s="146">
        <v>9000</v>
      </c>
      <c r="H259" s="147">
        <v>9000</v>
      </c>
      <c r="I259" s="146">
        <v>4130.2800000000007</v>
      </c>
      <c r="J259" s="148">
        <v>8961.7199999999993</v>
      </c>
      <c r="K259" s="149"/>
      <c r="L259" s="214">
        <v>0</v>
      </c>
      <c r="M259" s="222">
        <v>0</v>
      </c>
    </row>
    <row r="260" spans="1:13" ht="15" thickBot="1" x14ac:dyDescent="0.35">
      <c r="A260" s="27" t="s">
        <v>339</v>
      </c>
      <c r="B260" s="91" t="s">
        <v>8</v>
      </c>
      <c r="C260" s="92" t="s">
        <v>451</v>
      </c>
      <c r="D260" s="69" t="s">
        <v>452</v>
      </c>
      <c r="E260" s="244"/>
      <c r="F260" s="126">
        <v>120102</v>
      </c>
      <c r="G260" s="154"/>
      <c r="H260" s="155"/>
      <c r="I260" s="154">
        <v>1832</v>
      </c>
      <c r="J260" s="156">
        <v>0</v>
      </c>
      <c r="K260" s="157"/>
      <c r="L260" s="234">
        <v>0</v>
      </c>
      <c r="M260" s="222">
        <v>0</v>
      </c>
    </row>
    <row r="261" spans="1:13" ht="15" thickBot="1" x14ac:dyDescent="0.35">
      <c r="A261" s="6" t="s">
        <v>339</v>
      </c>
      <c r="B261" s="93" t="s">
        <v>29</v>
      </c>
      <c r="C261" s="30"/>
      <c r="D261" s="94" t="s">
        <v>453</v>
      </c>
      <c r="E261" s="241"/>
      <c r="F261" s="129"/>
      <c r="G261" s="143">
        <v>0</v>
      </c>
      <c r="H261" s="144">
        <v>0</v>
      </c>
      <c r="I261" s="143">
        <v>2999.44</v>
      </c>
      <c r="J261" s="145">
        <v>0</v>
      </c>
      <c r="K261" s="142"/>
      <c r="L261" s="143">
        <f t="shared" ref="L261:M261" si="61">SUM(L262:L265)</f>
        <v>0</v>
      </c>
      <c r="M261" s="221">
        <f t="shared" si="61"/>
        <v>0</v>
      </c>
    </row>
    <row r="262" spans="1:13" x14ac:dyDescent="0.3">
      <c r="A262" s="10" t="s">
        <v>339</v>
      </c>
      <c r="B262" s="80" t="s">
        <v>29</v>
      </c>
      <c r="C262" s="24" t="s">
        <v>454</v>
      </c>
      <c r="D262" s="31" t="s">
        <v>455</v>
      </c>
      <c r="E262" s="242"/>
      <c r="F262" s="123">
        <v>120201</v>
      </c>
      <c r="G262" s="166"/>
      <c r="H262" s="167"/>
      <c r="I262" s="146">
        <v>1342.6500000000003</v>
      </c>
      <c r="J262" s="148">
        <v>0</v>
      </c>
      <c r="K262" s="149"/>
      <c r="L262" s="214">
        <v>0</v>
      </c>
      <c r="M262" s="222">
        <v>0</v>
      </c>
    </row>
    <row r="263" spans="1:13" x14ac:dyDescent="0.3">
      <c r="A263" s="15" t="s">
        <v>339</v>
      </c>
      <c r="B263" s="74" t="s">
        <v>29</v>
      </c>
      <c r="C263" s="24" t="s">
        <v>457</v>
      </c>
      <c r="D263" s="67" t="s">
        <v>458</v>
      </c>
      <c r="E263" s="243"/>
      <c r="F263" s="124">
        <v>120202</v>
      </c>
      <c r="G263" s="173"/>
      <c r="H263" s="174"/>
      <c r="I263" s="150" t="s">
        <v>12</v>
      </c>
      <c r="J263" s="152" t="s">
        <v>12</v>
      </c>
      <c r="K263" s="153"/>
      <c r="L263" s="146">
        <v>0</v>
      </c>
      <c r="M263" s="222">
        <v>0</v>
      </c>
    </row>
    <row r="264" spans="1:13" x14ac:dyDescent="0.3">
      <c r="A264" s="15" t="s">
        <v>339</v>
      </c>
      <c r="B264" s="74" t="s">
        <v>29</v>
      </c>
      <c r="C264" s="24" t="s">
        <v>459</v>
      </c>
      <c r="D264" s="67" t="s">
        <v>460</v>
      </c>
      <c r="E264" s="243"/>
      <c r="F264" s="124">
        <v>120203</v>
      </c>
      <c r="G264" s="173"/>
      <c r="H264" s="174"/>
      <c r="I264" s="150">
        <v>1003.1499999999999</v>
      </c>
      <c r="J264" s="152">
        <v>0</v>
      </c>
      <c r="K264" s="153"/>
      <c r="L264" s="146">
        <v>0</v>
      </c>
      <c r="M264" s="222">
        <v>0</v>
      </c>
    </row>
    <row r="265" spans="1:13" ht="15" thickBot="1" x14ac:dyDescent="0.35">
      <c r="A265" s="15" t="s">
        <v>339</v>
      </c>
      <c r="B265" s="68" t="s">
        <v>29</v>
      </c>
      <c r="C265" s="24" t="s">
        <v>461</v>
      </c>
      <c r="D265" s="69" t="s">
        <v>462</v>
      </c>
      <c r="E265" s="244"/>
      <c r="F265" s="126">
        <v>120204</v>
      </c>
      <c r="G265" s="169"/>
      <c r="H265" s="170"/>
      <c r="I265" s="154">
        <v>653.63999999999987</v>
      </c>
      <c r="J265" s="156">
        <v>0</v>
      </c>
      <c r="K265" s="157"/>
      <c r="L265" s="234">
        <v>0</v>
      </c>
      <c r="M265" s="222">
        <v>0</v>
      </c>
    </row>
    <row r="266" spans="1:13" ht="15" thickBot="1" x14ac:dyDescent="0.35">
      <c r="A266" s="5" t="s">
        <v>463</v>
      </c>
      <c r="B266" s="5"/>
      <c r="C266" s="65"/>
      <c r="D266" s="89" t="s">
        <v>464</v>
      </c>
      <c r="E266" s="248"/>
      <c r="F266" s="131"/>
      <c r="G266" s="185">
        <v>0</v>
      </c>
      <c r="H266" s="186">
        <v>0</v>
      </c>
      <c r="I266" s="185">
        <v>0</v>
      </c>
      <c r="J266" s="187">
        <v>135</v>
      </c>
      <c r="K266" s="188"/>
      <c r="L266" s="185">
        <f t="shared" ref="L266:M266" si="62">SUM(L267)</f>
        <v>42000</v>
      </c>
      <c r="M266" s="228">
        <f t="shared" si="62"/>
        <v>0</v>
      </c>
    </row>
    <row r="267" spans="1:13" ht="15" thickBot="1" x14ac:dyDescent="0.35">
      <c r="A267" s="6" t="s">
        <v>463</v>
      </c>
      <c r="B267" s="7" t="s">
        <v>8</v>
      </c>
      <c r="C267" s="66"/>
      <c r="D267" s="33" t="s">
        <v>465</v>
      </c>
      <c r="E267" s="247"/>
      <c r="F267" s="125"/>
      <c r="G267" s="181">
        <v>0</v>
      </c>
      <c r="H267" s="182">
        <v>0</v>
      </c>
      <c r="I267" s="181">
        <v>0</v>
      </c>
      <c r="J267" s="183">
        <v>135</v>
      </c>
      <c r="K267" s="184"/>
      <c r="L267" s="181">
        <f t="shared" ref="L267:M267" si="63">SUM(L268:L272)</f>
        <v>42000</v>
      </c>
      <c r="M267" s="227">
        <f t="shared" si="63"/>
        <v>0</v>
      </c>
    </row>
    <row r="268" spans="1:13" x14ac:dyDescent="0.3">
      <c r="A268" s="15" t="s">
        <v>463</v>
      </c>
      <c r="B268" s="15" t="s">
        <v>8</v>
      </c>
      <c r="C268" s="24" t="s">
        <v>466</v>
      </c>
      <c r="D268" s="36" t="s">
        <v>467</v>
      </c>
      <c r="E268" s="242"/>
      <c r="F268" s="123">
        <v>130101</v>
      </c>
      <c r="G268" s="166"/>
      <c r="H268" s="167"/>
      <c r="I268" s="146" t="s">
        <v>12</v>
      </c>
      <c r="J268" s="148" t="s">
        <v>12</v>
      </c>
      <c r="K268" s="149"/>
      <c r="L268" s="146">
        <v>0</v>
      </c>
      <c r="M268" s="222">
        <v>0</v>
      </c>
    </row>
    <row r="269" spans="1:13" x14ac:dyDescent="0.3">
      <c r="A269" s="15" t="s">
        <v>463</v>
      </c>
      <c r="B269" s="95" t="s">
        <v>8</v>
      </c>
      <c r="C269" s="24" t="s">
        <v>468</v>
      </c>
      <c r="D269" s="36" t="s">
        <v>469</v>
      </c>
      <c r="E269" s="243"/>
      <c r="F269" s="124">
        <v>130102</v>
      </c>
      <c r="G269" s="173"/>
      <c r="H269" s="174"/>
      <c r="I269" s="150" t="s">
        <v>12</v>
      </c>
      <c r="J269" s="152" t="s">
        <v>12</v>
      </c>
      <c r="K269" s="153"/>
      <c r="L269" s="150">
        <v>0</v>
      </c>
      <c r="M269" s="223">
        <v>0</v>
      </c>
    </row>
    <row r="270" spans="1:13" x14ac:dyDescent="0.3">
      <c r="A270" s="15" t="s">
        <v>463</v>
      </c>
      <c r="B270" s="74" t="s">
        <v>8</v>
      </c>
      <c r="C270" s="24" t="s">
        <v>470</v>
      </c>
      <c r="D270" s="36" t="s">
        <v>471</v>
      </c>
      <c r="E270" s="243"/>
      <c r="F270" s="124">
        <v>130103</v>
      </c>
      <c r="G270" s="173"/>
      <c r="H270" s="174"/>
      <c r="I270" s="150">
        <v>0</v>
      </c>
      <c r="J270" s="152">
        <v>135</v>
      </c>
      <c r="K270" s="153"/>
      <c r="L270" s="150">
        <v>14000</v>
      </c>
      <c r="M270" s="223">
        <v>0</v>
      </c>
    </row>
    <row r="271" spans="1:13" x14ac:dyDescent="0.3">
      <c r="A271" s="15" t="s">
        <v>463</v>
      </c>
      <c r="B271" s="74" t="s">
        <v>8</v>
      </c>
      <c r="C271" s="24" t="s">
        <v>472</v>
      </c>
      <c r="D271" s="36" t="s">
        <v>473</v>
      </c>
      <c r="E271" s="243"/>
      <c r="F271" s="124">
        <v>130104</v>
      </c>
      <c r="G271" s="173"/>
      <c r="H271" s="174"/>
      <c r="I271" s="150" t="s">
        <v>12</v>
      </c>
      <c r="J271" s="152" t="s">
        <v>12</v>
      </c>
      <c r="K271" s="153"/>
      <c r="L271" s="150">
        <v>14000</v>
      </c>
      <c r="M271" s="223">
        <v>0</v>
      </c>
    </row>
    <row r="272" spans="1:13" ht="15" thickBot="1" x14ac:dyDescent="0.35">
      <c r="A272" s="15" t="s">
        <v>463</v>
      </c>
      <c r="B272" s="74" t="s">
        <v>8</v>
      </c>
      <c r="C272" s="24" t="s">
        <v>474</v>
      </c>
      <c r="D272" s="36" t="s">
        <v>475</v>
      </c>
      <c r="E272" s="244"/>
      <c r="F272" s="126">
        <v>130105</v>
      </c>
      <c r="G272" s="169"/>
      <c r="H272" s="170"/>
      <c r="I272" s="154" t="s">
        <v>12</v>
      </c>
      <c r="J272" s="156" t="s">
        <v>12</v>
      </c>
      <c r="K272" s="157"/>
      <c r="L272" s="154">
        <v>14000</v>
      </c>
      <c r="M272" s="224">
        <v>0</v>
      </c>
    </row>
    <row r="273" spans="1:13" ht="15" thickBot="1" x14ac:dyDescent="0.35">
      <c r="A273" s="96" t="s">
        <v>362</v>
      </c>
      <c r="B273" s="96"/>
      <c r="C273" s="97"/>
      <c r="D273" s="98" t="s">
        <v>476</v>
      </c>
      <c r="E273" s="249"/>
      <c r="F273" s="132"/>
      <c r="G273" s="190">
        <v>398439.91000000003</v>
      </c>
      <c r="H273" s="191">
        <v>516529.45999999996</v>
      </c>
      <c r="I273" s="190">
        <v>320494.63000000006</v>
      </c>
      <c r="J273" s="192">
        <v>487820.68000000005</v>
      </c>
      <c r="K273" s="193"/>
      <c r="L273" s="190">
        <f>SUM(L274+L298+L302+L305+L310+L314+L316)</f>
        <v>145561.20000000001</v>
      </c>
      <c r="M273" s="229">
        <f t="shared" ref="M273" si="64">SUM(M274+M298+M302+M305+M310+M314+M316)</f>
        <v>254968.15</v>
      </c>
    </row>
    <row r="274" spans="1:13" ht="15" thickBot="1" x14ac:dyDescent="0.35">
      <c r="A274" s="99" t="s">
        <v>362</v>
      </c>
      <c r="B274" s="99"/>
      <c r="C274" s="100"/>
      <c r="D274" s="100" t="s">
        <v>456</v>
      </c>
      <c r="E274" s="250"/>
      <c r="F274" s="133"/>
      <c r="G274" s="194">
        <v>363872.91000000003</v>
      </c>
      <c r="H274" s="195">
        <v>9000</v>
      </c>
      <c r="I274" s="194">
        <v>238907.62000000005</v>
      </c>
      <c r="J274" s="196">
        <v>23059.67</v>
      </c>
      <c r="K274" s="142"/>
      <c r="L274" s="194">
        <f t="shared" ref="L274:M274" si="65">SUM(L275+L285+L296)</f>
        <v>129400</v>
      </c>
      <c r="M274" s="230">
        <f t="shared" si="65"/>
        <v>9000</v>
      </c>
    </row>
    <row r="275" spans="1:13" ht="15" thickBot="1" x14ac:dyDescent="0.35">
      <c r="A275" s="6" t="s">
        <v>362</v>
      </c>
      <c r="B275" s="102" t="s">
        <v>477</v>
      </c>
      <c r="C275" s="103"/>
      <c r="D275" s="104" t="s">
        <v>478</v>
      </c>
      <c r="E275" s="251"/>
      <c r="F275" s="134"/>
      <c r="G275" s="197">
        <v>351122.91000000003</v>
      </c>
      <c r="H275" s="198">
        <v>9000</v>
      </c>
      <c r="I275" s="197">
        <v>221830.42000000004</v>
      </c>
      <c r="J275" s="199">
        <v>23015.919999999998</v>
      </c>
      <c r="K275" s="200"/>
      <c r="L275" s="197">
        <f t="shared" ref="L275:M275" si="66">SUM(L276:L284)</f>
        <v>118000</v>
      </c>
      <c r="M275" s="231">
        <f t="shared" si="66"/>
        <v>9000</v>
      </c>
    </row>
    <row r="276" spans="1:13" x14ac:dyDescent="0.3">
      <c r="A276" s="10" t="s">
        <v>362</v>
      </c>
      <c r="B276" s="45" t="s">
        <v>477</v>
      </c>
      <c r="C276" s="46" t="s">
        <v>479</v>
      </c>
      <c r="D276" s="14" t="s">
        <v>480</v>
      </c>
      <c r="E276" s="242" t="s">
        <v>617</v>
      </c>
      <c r="F276" s="123">
        <v>10110101</v>
      </c>
      <c r="G276" s="146">
        <v>111122.91</v>
      </c>
      <c r="H276" s="147"/>
      <c r="I276" s="146">
        <v>78993.74000000002</v>
      </c>
      <c r="J276" s="148">
        <v>18191.55</v>
      </c>
      <c r="K276" s="149"/>
      <c r="L276" s="146">
        <v>115000</v>
      </c>
      <c r="M276" s="222">
        <v>0</v>
      </c>
    </row>
    <row r="277" spans="1:13" x14ac:dyDescent="0.3">
      <c r="A277" s="15" t="s">
        <v>362</v>
      </c>
      <c r="B277" s="48" t="s">
        <v>477</v>
      </c>
      <c r="C277" s="50" t="s">
        <v>481</v>
      </c>
      <c r="D277" s="16" t="s">
        <v>482</v>
      </c>
      <c r="E277" s="243"/>
      <c r="F277" s="124">
        <v>10110102</v>
      </c>
      <c r="G277" s="150"/>
      <c r="H277" s="151"/>
      <c r="I277" s="150">
        <v>14897.760000000002</v>
      </c>
      <c r="J277" s="152">
        <v>305.93</v>
      </c>
      <c r="K277" s="153"/>
      <c r="L277" s="150">
        <v>0</v>
      </c>
      <c r="M277" s="222">
        <v>0</v>
      </c>
    </row>
    <row r="278" spans="1:13" x14ac:dyDescent="0.3">
      <c r="A278" s="48" t="s">
        <v>362</v>
      </c>
      <c r="B278" s="48" t="s">
        <v>477</v>
      </c>
      <c r="C278" s="50" t="s">
        <v>483</v>
      </c>
      <c r="D278" s="16" t="s">
        <v>484</v>
      </c>
      <c r="E278" s="243"/>
      <c r="F278" s="124">
        <v>10110103</v>
      </c>
      <c r="G278" s="150"/>
      <c r="H278" s="151"/>
      <c r="I278" s="150">
        <v>10601.66</v>
      </c>
      <c r="J278" s="152">
        <v>1527.03</v>
      </c>
      <c r="K278" s="153"/>
      <c r="L278" s="146">
        <v>0</v>
      </c>
      <c r="M278" s="222">
        <v>0</v>
      </c>
    </row>
    <row r="279" spans="1:13" x14ac:dyDescent="0.3">
      <c r="A279" s="48" t="s">
        <v>362</v>
      </c>
      <c r="B279" s="48" t="s">
        <v>477</v>
      </c>
      <c r="C279" s="50" t="s">
        <v>485</v>
      </c>
      <c r="D279" s="16" t="s">
        <v>486</v>
      </c>
      <c r="E279" s="243"/>
      <c r="F279" s="124">
        <v>10110104</v>
      </c>
      <c r="G279" s="150"/>
      <c r="H279" s="151"/>
      <c r="I279" s="150" t="s">
        <v>12</v>
      </c>
      <c r="J279" s="152" t="s">
        <v>12</v>
      </c>
      <c r="K279" s="153"/>
      <c r="L279" s="146">
        <v>0</v>
      </c>
      <c r="M279" s="222">
        <v>0</v>
      </c>
    </row>
    <row r="280" spans="1:13" x14ac:dyDescent="0.3">
      <c r="A280" s="15" t="s">
        <v>362</v>
      </c>
      <c r="B280" s="48" t="s">
        <v>477</v>
      </c>
      <c r="C280" s="50" t="s">
        <v>487</v>
      </c>
      <c r="D280" s="16" t="s">
        <v>488</v>
      </c>
      <c r="E280" s="243"/>
      <c r="F280" s="124">
        <v>10110105</v>
      </c>
      <c r="G280" s="150">
        <v>6000</v>
      </c>
      <c r="H280" s="151"/>
      <c r="I280" s="150">
        <v>1734.07</v>
      </c>
      <c r="J280" s="152">
        <v>19.03</v>
      </c>
      <c r="K280" s="153"/>
      <c r="L280" s="150">
        <v>3000</v>
      </c>
      <c r="M280" s="222">
        <v>0</v>
      </c>
    </row>
    <row r="281" spans="1:13" x14ac:dyDescent="0.3">
      <c r="A281" s="48" t="s">
        <v>362</v>
      </c>
      <c r="B281" s="48" t="s">
        <v>477</v>
      </c>
      <c r="C281" s="50" t="s">
        <v>489</v>
      </c>
      <c r="D281" s="70" t="s">
        <v>490</v>
      </c>
      <c r="E281" s="243" t="s">
        <v>616</v>
      </c>
      <c r="F281" s="124">
        <v>10110106</v>
      </c>
      <c r="G281" s="150">
        <v>77000</v>
      </c>
      <c r="H281" s="151"/>
      <c r="I281" s="150">
        <v>38500</v>
      </c>
      <c r="J281" s="152">
        <v>0</v>
      </c>
      <c r="K281" s="153"/>
      <c r="L281" s="146">
        <v>0</v>
      </c>
      <c r="M281" s="222">
        <v>0</v>
      </c>
    </row>
    <row r="282" spans="1:13" x14ac:dyDescent="0.3">
      <c r="A282" s="15" t="s">
        <v>362</v>
      </c>
      <c r="B282" s="48" t="s">
        <v>477</v>
      </c>
      <c r="C282" s="50" t="s">
        <v>491</v>
      </c>
      <c r="D282" s="70" t="s">
        <v>492</v>
      </c>
      <c r="E282" s="243"/>
      <c r="F282" s="124">
        <v>10110107</v>
      </c>
      <c r="G282" s="150">
        <v>87000</v>
      </c>
      <c r="H282" s="151"/>
      <c r="I282" s="150">
        <v>47500</v>
      </c>
      <c r="J282" s="152">
        <v>0</v>
      </c>
      <c r="K282" s="153"/>
      <c r="L282" s="146">
        <v>0</v>
      </c>
      <c r="M282" s="222">
        <v>0</v>
      </c>
    </row>
    <row r="283" spans="1:13" x14ac:dyDescent="0.3">
      <c r="A283" s="15" t="s">
        <v>362</v>
      </c>
      <c r="B283" s="105" t="s">
        <v>477</v>
      </c>
      <c r="C283" s="105" t="s">
        <v>493</v>
      </c>
      <c r="D283" s="70" t="s">
        <v>494</v>
      </c>
      <c r="E283" s="243"/>
      <c r="F283" s="124">
        <v>10110108</v>
      </c>
      <c r="G283" s="150">
        <v>70000</v>
      </c>
      <c r="H283" s="151"/>
      <c r="I283" s="150">
        <v>29603.190000000002</v>
      </c>
      <c r="J283" s="152">
        <v>0</v>
      </c>
      <c r="K283" s="153"/>
      <c r="L283" s="146">
        <v>0</v>
      </c>
      <c r="M283" s="222">
        <v>0</v>
      </c>
    </row>
    <row r="284" spans="1:13" ht="15" thickBot="1" x14ac:dyDescent="0.35">
      <c r="A284" s="27" t="s">
        <v>362</v>
      </c>
      <c r="B284" s="51" t="s">
        <v>477</v>
      </c>
      <c r="C284" s="53" t="s">
        <v>495</v>
      </c>
      <c r="D284" s="51" t="s">
        <v>496</v>
      </c>
      <c r="E284" s="244"/>
      <c r="F284" s="126">
        <v>10110109</v>
      </c>
      <c r="G284" s="154"/>
      <c r="H284" s="155">
        <v>9000</v>
      </c>
      <c r="I284" s="154">
        <v>0</v>
      </c>
      <c r="J284" s="156">
        <v>2972.38</v>
      </c>
      <c r="K284" s="157"/>
      <c r="L284" s="154">
        <v>0</v>
      </c>
      <c r="M284" s="224">
        <v>9000</v>
      </c>
    </row>
    <row r="285" spans="1:13" ht="15" thickBot="1" x14ac:dyDescent="0.35">
      <c r="A285" s="40" t="s">
        <v>362</v>
      </c>
      <c r="B285" s="102" t="s">
        <v>497</v>
      </c>
      <c r="C285" s="103"/>
      <c r="D285" s="104" t="s">
        <v>498</v>
      </c>
      <c r="E285" s="252"/>
      <c r="F285" s="135"/>
      <c r="G285" s="201">
        <v>10250</v>
      </c>
      <c r="H285" s="202">
        <v>0</v>
      </c>
      <c r="I285" s="201">
        <v>17077.200000000004</v>
      </c>
      <c r="J285" s="203">
        <v>43.75</v>
      </c>
      <c r="K285" s="142"/>
      <c r="L285" s="201">
        <f t="shared" ref="L285:M285" si="67">SUM(L286:L295)</f>
        <v>10400</v>
      </c>
      <c r="M285" s="232">
        <f t="shared" si="67"/>
        <v>0</v>
      </c>
    </row>
    <row r="286" spans="1:13" x14ac:dyDescent="0.3">
      <c r="A286" s="10" t="s">
        <v>362</v>
      </c>
      <c r="B286" s="10" t="s">
        <v>497</v>
      </c>
      <c r="C286" s="11" t="s">
        <v>499</v>
      </c>
      <c r="D286" s="14" t="s">
        <v>500</v>
      </c>
      <c r="E286" s="242"/>
      <c r="F286" s="123">
        <v>10110201</v>
      </c>
      <c r="G286" s="146">
        <v>600</v>
      </c>
      <c r="H286" s="147"/>
      <c r="I286" s="146">
        <v>344.53000000000003</v>
      </c>
      <c r="J286" s="148">
        <v>0</v>
      </c>
      <c r="K286" s="149"/>
      <c r="L286" s="146">
        <v>650</v>
      </c>
      <c r="M286" s="222">
        <v>0</v>
      </c>
    </row>
    <row r="287" spans="1:13" x14ac:dyDescent="0.3">
      <c r="A287" s="15" t="s">
        <v>362</v>
      </c>
      <c r="B287" s="15" t="s">
        <v>497</v>
      </c>
      <c r="C287" s="38" t="s">
        <v>501</v>
      </c>
      <c r="D287" s="16" t="s">
        <v>502</v>
      </c>
      <c r="E287" s="243"/>
      <c r="F287" s="124">
        <v>10110202</v>
      </c>
      <c r="G287" s="150">
        <v>1500</v>
      </c>
      <c r="H287" s="151"/>
      <c r="I287" s="150">
        <v>3611.82</v>
      </c>
      <c r="J287" s="152">
        <v>0</v>
      </c>
      <c r="K287" s="153"/>
      <c r="L287" s="150">
        <v>2500</v>
      </c>
      <c r="M287" s="223">
        <v>0</v>
      </c>
    </row>
    <row r="288" spans="1:13" x14ac:dyDescent="0.3">
      <c r="A288" s="15" t="s">
        <v>362</v>
      </c>
      <c r="B288" s="15" t="s">
        <v>497</v>
      </c>
      <c r="C288" s="38" t="s">
        <v>503</v>
      </c>
      <c r="D288" s="16" t="s">
        <v>504</v>
      </c>
      <c r="E288" s="243"/>
      <c r="F288" s="124">
        <v>10110203</v>
      </c>
      <c r="G288" s="150">
        <v>1500</v>
      </c>
      <c r="H288" s="151"/>
      <c r="I288" s="150">
        <v>2103.36</v>
      </c>
      <c r="J288" s="152">
        <v>43.75</v>
      </c>
      <c r="K288" s="153"/>
      <c r="L288" s="150">
        <v>2000</v>
      </c>
      <c r="M288" s="223">
        <v>0</v>
      </c>
    </row>
    <row r="289" spans="1:13" x14ac:dyDescent="0.3">
      <c r="A289" s="15" t="s">
        <v>362</v>
      </c>
      <c r="B289" s="15" t="s">
        <v>497</v>
      </c>
      <c r="C289" s="38" t="s">
        <v>505</v>
      </c>
      <c r="D289" s="16" t="s">
        <v>506</v>
      </c>
      <c r="E289" s="243"/>
      <c r="F289" s="124">
        <v>10110204</v>
      </c>
      <c r="G289" s="150">
        <v>500</v>
      </c>
      <c r="H289" s="151"/>
      <c r="I289" s="150">
        <v>604.84</v>
      </c>
      <c r="J289" s="152">
        <v>0</v>
      </c>
      <c r="K289" s="153"/>
      <c r="L289" s="150">
        <v>500</v>
      </c>
      <c r="M289" s="223">
        <v>0</v>
      </c>
    </row>
    <row r="290" spans="1:13" x14ac:dyDescent="0.3">
      <c r="A290" s="48" t="s">
        <v>362</v>
      </c>
      <c r="B290" s="15" t="s">
        <v>497</v>
      </c>
      <c r="C290" s="38" t="s">
        <v>507</v>
      </c>
      <c r="D290" s="16" t="s">
        <v>508</v>
      </c>
      <c r="E290" s="243"/>
      <c r="F290" s="124">
        <v>10110205</v>
      </c>
      <c r="G290" s="150">
        <v>2000</v>
      </c>
      <c r="H290" s="151"/>
      <c r="I290" s="150">
        <v>301.21999999999997</v>
      </c>
      <c r="J290" s="152">
        <v>0</v>
      </c>
      <c r="K290" s="153"/>
      <c r="L290" s="150">
        <v>500</v>
      </c>
      <c r="M290" s="223">
        <v>0</v>
      </c>
    </row>
    <row r="291" spans="1:13" x14ac:dyDescent="0.3">
      <c r="A291" s="48" t="s">
        <v>362</v>
      </c>
      <c r="B291" s="15" t="s">
        <v>497</v>
      </c>
      <c r="C291" s="38" t="s">
        <v>509</v>
      </c>
      <c r="D291" s="16" t="s">
        <v>510</v>
      </c>
      <c r="E291" s="243"/>
      <c r="F291" s="124">
        <v>10110206</v>
      </c>
      <c r="G291" s="150">
        <v>3650</v>
      </c>
      <c r="H291" s="151"/>
      <c r="I291" s="150">
        <v>3995.42</v>
      </c>
      <c r="J291" s="152">
        <v>0</v>
      </c>
      <c r="K291" s="153"/>
      <c r="L291" s="150">
        <v>3750</v>
      </c>
      <c r="M291" s="223">
        <v>0</v>
      </c>
    </row>
    <row r="292" spans="1:13" x14ac:dyDescent="0.3">
      <c r="A292" s="48" t="s">
        <v>362</v>
      </c>
      <c r="B292" s="105" t="s">
        <v>497</v>
      </c>
      <c r="C292" s="105" t="s">
        <v>511</v>
      </c>
      <c r="D292" s="49" t="s">
        <v>512</v>
      </c>
      <c r="E292" s="243"/>
      <c r="F292" s="124">
        <v>10110207</v>
      </c>
      <c r="G292" s="150">
        <v>500</v>
      </c>
      <c r="H292" s="151"/>
      <c r="I292" s="150">
        <v>715.52999999999986</v>
      </c>
      <c r="J292" s="152">
        <v>0</v>
      </c>
      <c r="K292" s="153"/>
      <c r="L292" s="150">
        <v>500</v>
      </c>
      <c r="M292" s="223">
        <v>0</v>
      </c>
    </row>
    <row r="293" spans="1:13" x14ac:dyDescent="0.3">
      <c r="A293" s="15" t="s">
        <v>362</v>
      </c>
      <c r="B293" s="15" t="s">
        <v>497</v>
      </c>
      <c r="C293" s="38" t="s">
        <v>513</v>
      </c>
      <c r="D293" s="70" t="s">
        <v>514</v>
      </c>
      <c r="E293" s="243"/>
      <c r="F293" s="124">
        <v>10110208</v>
      </c>
      <c r="G293" s="150"/>
      <c r="H293" s="151"/>
      <c r="I293" s="150">
        <v>2561.31</v>
      </c>
      <c r="J293" s="152">
        <v>0</v>
      </c>
      <c r="K293" s="153"/>
      <c r="L293" s="150">
        <v>0</v>
      </c>
      <c r="M293" s="223">
        <v>0</v>
      </c>
    </row>
    <row r="294" spans="1:13" x14ac:dyDescent="0.3">
      <c r="A294" s="48" t="s">
        <v>362</v>
      </c>
      <c r="B294" s="15" t="s">
        <v>497</v>
      </c>
      <c r="C294" s="38" t="s">
        <v>515</v>
      </c>
      <c r="D294" s="70" t="s">
        <v>516</v>
      </c>
      <c r="E294" s="243"/>
      <c r="F294" s="124">
        <v>10110209</v>
      </c>
      <c r="G294" s="150"/>
      <c r="H294" s="151"/>
      <c r="I294" s="150">
        <v>2709.17</v>
      </c>
      <c r="J294" s="152">
        <v>0</v>
      </c>
      <c r="K294" s="153"/>
      <c r="L294" s="150">
        <v>0</v>
      </c>
      <c r="M294" s="223">
        <v>0</v>
      </c>
    </row>
    <row r="295" spans="1:13" ht="15" thickBot="1" x14ac:dyDescent="0.35">
      <c r="A295" s="51" t="s">
        <v>362</v>
      </c>
      <c r="B295" s="27" t="s">
        <v>497</v>
      </c>
      <c r="C295" s="37" t="s">
        <v>517</v>
      </c>
      <c r="D295" s="54" t="s">
        <v>518</v>
      </c>
      <c r="E295" s="244"/>
      <c r="F295" s="126">
        <v>10110210</v>
      </c>
      <c r="G295" s="154"/>
      <c r="H295" s="155"/>
      <c r="I295" s="154">
        <v>130</v>
      </c>
      <c r="J295" s="156">
        <v>0</v>
      </c>
      <c r="K295" s="157"/>
      <c r="L295" s="215">
        <v>0</v>
      </c>
      <c r="M295" s="223">
        <v>0</v>
      </c>
    </row>
    <row r="296" spans="1:13" ht="15" thickBot="1" x14ac:dyDescent="0.35">
      <c r="A296" s="6" t="s">
        <v>362</v>
      </c>
      <c r="B296" s="102" t="s">
        <v>519</v>
      </c>
      <c r="C296" s="103"/>
      <c r="D296" s="33" t="s">
        <v>520</v>
      </c>
      <c r="E296" s="252"/>
      <c r="F296" s="135"/>
      <c r="G296" s="201">
        <v>2500</v>
      </c>
      <c r="H296" s="202">
        <v>0</v>
      </c>
      <c r="I296" s="201">
        <v>0</v>
      </c>
      <c r="J296" s="203">
        <v>0</v>
      </c>
      <c r="K296" s="142"/>
      <c r="L296" s="201">
        <f t="shared" ref="L296:M296" si="68">SUM(L297)</f>
        <v>1000</v>
      </c>
      <c r="M296" s="232">
        <f t="shared" si="68"/>
        <v>0</v>
      </c>
    </row>
    <row r="297" spans="1:13" ht="15" thickBot="1" x14ac:dyDescent="0.35">
      <c r="A297" s="10" t="s">
        <v>362</v>
      </c>
      <c r="B297" s="45" t="s">
        <v>519</v>
      </c>
      <c r="C297" s="46" t="s">
        <v>521</v>
      </c>
      <c r="D297" s="26" t="s">
        <v>522</v>
      </c>
      <c r="E297" s="246"/>
      <c r="F297" s="127">
        <v>10110301</v>
      </c>
      <c r="G297" s="162">
        <v>2500</v>
      </c>
      <c r="H297" s="163"/>
      <c r="I297" s="162" t="s">
        <v>12</v>
      </c>
      <c r="J297" s="164" t="s">
        <v>12</v>
      </c>
      <c r="K297" s="165"/>
      <c r="L297" s="162">
        <v>1000</v>
      </c>
      <c r="M297" s="226">
        <v>0</v>
      </c>
    </row>
    <row r="298" spans="1:13" ht="15" thickBot="1" x14ac:dyDescent="0.35">
      <c r="A298" s="99" t="s">
        <v>366</v>
      </c>
      <c r="B298" s="99"/>
      <c r="C298" s="100"/>
      <c r="D298" s="100" t="s">
        <v>523</v>
      </c>
      <c r="E298" s="250"/>
      <c r="F298" s="133"/>
      <c r="G298" s="194">
        <v>3510</v>
      </c>
      <c r="H298" s="195">
        <v>0</v>
      </c>
      <c r="I298" s="194">
        <v>5423.02</v>
      </c>
      <c r="J298" s="196">
        <v>1281.18</v>
      </c>
      <c r="K298" s="142"/>
      <c r="L298" s="194">
        <f t="shared" ref="L298:M298" si="69">SUM(L299:L301)</f>
        <v>3450</v>
      </c>
      <c r="M298" s="230">
        <f t="shared" si="69"/>
        <v>0</v>
      </c>
    </row>
    <row r="299" spans="1:13" x14ac:dyDescent="0.3">
      <c r="A299" s="10" t="s">
        <v>366</v>
      </c>
      <c r="B299" s="10" t="s">
        <v>477</v>
      </c>
      <c r="C299" s="11" t="s">
        <v>524</v>
      </c>
      <c r="D299" s="46" t="s">
        <v>525</v>
      </c>
      <c r="E299" s="242" t="s">
        <v>598</v>
      </c>
      <c r="F299" s="123">
        <v>10210101</v>
      </c>
      <c r="G299" s="146">
        <v>3000</v>
      </c>
      <c r="H299" s="147"/>
      <c r="I299" s="146">
        <v>5305.9800000000005</v>
      </c>
      <c r="J299" s="148">
        <v>1281.18</v>
      </c>
      <c r="K299" s="149"/>
      <c r="L299" s="146">
        <v>3200</v>
      </c>
      <c r="M299" s="222">
        <v>0</v>
      </c>
    </row>
    <row r="300" spans="1:13" x14ac:dyDescent="0.3">
      <c r="A300" s="15" t="s">
        <v>366</v>
      </c>
      <c r="B300" s="15" t="s">
        <v>477</v>
      </c>
      <c r="C300" s="38" t="s">
        <v>526</v>
      </c>
      <c r="D300" s="16" t="s">
        <v>527</v>
      </c>
      <c r="E300" s="243"/>
      <c r="F300" s="124">
        <v>10210102</v>
      </c>
      <c r="G300" s="150">
        <v>510</v>
      </c>
      <c r="H300" s="151"/>
      <c r="I300" s="150">
        <v>117.04</v>
      </c>
      <c r="J300" s="152">
        <v>0</v>
      </c>
      <c r="K300" s="153"/>
      <c r="L300" s="150">
        <v>250</v>
      </c>
      <c r="M300" s="223">
        <v>0</v>
      </c>
    </row>
    <row r="301" spans="1:13" ht="15" thickBot="1" x14ac:dyDescent="0.35">
      <c r="A301" s="27" t="s">
        <v>366</v>
      </c>
      <c r="B301" s="27" t="s">
        <v>477</v>
      </c>
      <c r="C301" s="37" t="s">
        <v>528</v>
      </c>
      <c r="D301" s="19" t="s">
        <v>529</v>
      </c>
      <c r="E301" s="244"/>
      <c r="F301" s="126">
        <v>10210103</v>
      </c>
      <c r="G301" s="154">
        <v>0</v>
      </c>
      <c r="H301" s="155"/>
      <c r="I301" s="154" t="s">
        <v>12</v>
      </c>
      <c r="J301" s="156" t="s">
        <v>12</v>
      </c>
      <c r="K301" s="157"/>
      <c r="L301" s="154">
        <v>0</v>
      </c>
      <c r="M301" s="224">
        <v>0</v>
      </c>
    </row>
    <row r="302" spans="1:13" ht="15" thickBot="1" x14ac:dyDescent="0.35">
      <c r="A302" s="99" t="s">
        <v>530</v>
      </c>
      <c r="B302" s="99"/>
      <c r="C302" s="100"/>
      <c r="D302" s="100" t="s">
        <v>531</v>
      </c>
      <c r="E302" s="250"/>
      <c r="F302" s="133"/>
      <c r="G302" s="194">
        <v>1700</v>
      </c>
      <c r="H302" s="195">
        <v>0</v>
      </c>
      <c r="I302" s="194">
        <v>1317.2</v>
      </c>
      <c r="J302" s="196">
        <v>0</v>
      </c>
      <c r="K302" s="142"/>
      <c r="L302" s="194">
        <f t="shared" ref="L302:M302" si="70">SUM(L303:L304)</f>
        <v>1500</v>
      </c>
      <c r="M302" s="230">
        <f t="shared" si="70"/>
        <v>0</v>
      </c>
    </row>
    <row r="303" spans="1:13" x14ac:dyDescent="0.3">
      <c r="A303" s="45" t="s">
        <v>530</v>
      </c>
      <c r="B303" s="45" t="s">
        <v>477</v>
      </c>
      <c r="C303" s="11" t="s">
        <v>532</v>
      </c>
      <c r="D303" s="47" t="s">
        <v>533</v>
      </c>
      <c r="E303" s="242"/>
      <c r="F303" s="123">
        <v>10310101</v>
      </c>
      <c r="G303" s="146">
        <v>1200</v>
      </c>
      <c r="H303" s="147"/>
      <c r="I303" s="146">
        <v>1292.2</v>
      </c>
      <c r="J303" s="148">
        <v>0</v>
      </c>
      <c r="K303" s="149"/>
      <c r="L303" s="146">
        <v>1300</v>
      </c>
      <c r="M303" s="222">
        <v>0</v>
      </c>
    </row>
    <row r="304" spans="1:13" ht="15" thickBot="1" x14ac:dyDescent="0.35">
      <c r="A304" s="51" t="s">
        <v>530</v>
      </c>
      <c r="B304" s="51" t="s">
        <v>477</v>
      </c>
      <c r="C304" s="91" t="s">
        <v>534</v>
      </c>
      <c r="D304" s="19" t="s">
        <v>535</v>
      </c>
      <c r="E304" s="244"/>
      <c r="F304" s="126">
        <v>10310102</v>
      </c>
      <c r="G304" s="154">
        <v>500</v>
      </c>
      <c r="H304" s="155"/>
      <c r="I304" s="154">
        <v>25</v>
      </c>
      <c r="J304" s="156">
        <v>0</v>
      </c>
      <c r="K304" s="157"/>
      <c r="L304" s="154">
        <v>200</v>
      </c>
      <c r="M304" s="224">
        <v>0</v>
      </c>
    </row>
    <row r="305" spans="1:13" ht="15" thickBot="1" x14ac:dyDescent="0.35">
      <c r="A305" s="99" t="s">
        <v>536</v>
      </c>
      <c r="B305" s="99"/>
      <c r="C305" s="99"/>
      <c r="D305" s="107" t="s">
        <v>537</v>
      </c>
      <c r="E305" s="250"/>
      <c r="F305" s="133"/>
      <c r="G305" s="194">
        <v>21857</v>
      </c>
      <c r="H305" s="195">
        <v>0</v>
      </c>
      <c r="I305" s="194">
        <v>45736.2</v>
      </c>
      <c r="J305" s="196">
        <v>1319.8400000000001</v>
      </c>
      <c r="K305" s="142"/>
      <c r="L305" s="194">
        <f t="shared" ref="L305:M305" si="71">SUM(L306:L309)</f>
        <v>2880</v>
      </c>
      <c r="M305" s="230">
        <f t="shared" si="71"/>
        <v>0</v>
      </c>
    </row>
    <row r="306" spans="1:13" x14ac:dyDescent="0.3">
      <c r="A306" s="45" t="s">
        <v>536</v>
      </c>
      <c r="B306" s="45" t="s">
        <v>477</v>
      </c>
      <c r="C306" s="11" t="s">
        <v>538</v>
      </c>
      <c r="D306" s="14" t="s">
        <v>539</v>
      </c>
      <c r="E306" s="242"/>
      <c r="F306" s="123">
        <v>10410101</v>
      </c>
      <c r="G306" s="146">
        <v>500</v>
      </c>
      <c r="H306" s="147"/>
      <c r="I306" s="146" t="s">
        <v>12</v>
      </c>
      <c r="J306" s="148" t="s">
        <v>12</v>
      </c>
      <c r="K306" s="149"/>
      <c r="L306" s="146">
        <v>1500</v>
      </c>
      <c r="M306" s="222">
        <v>0</v>
      </c>
    </row>
    <row r="307" spans="1:13" x14ac:dyDescent="0.3">
      <c r="A307" s="48" t="s">
        <v>536</v>
      </c>
      <c r="B307" s="48" t="s">
        <v>477</v>
      </c>
      <c r="C307" s="95" t="s">
        <v>540</v>
      </c>
      <c r="D307" s="16" t="s">
        <v>541</v>
      </c>
      <c r="E307" s="243"/>
      <c r="F307" s="124">
        <v>10410102</v>
      </c>
      <c r="G307" s="150">
        <v>357</v>
      </c>
      <c r="H307" s="151"/>
      <c r="I307" s="150">
        <v>374</v>
      </c>
      <c r="J307" s="152">
        <v>0</v>
      </c>
      <c r="K307" s="153"/>
      <c r="L307" s="150">
        <v>380</v>
      </c>
      <c r="M307" s="223">
        <v>0</v>
      </c>
    </row>
    <row r="308" spans="1:13" x14ac:dyDescent="0.3">
      <c r="A308" s="48" t="s">
        <v>536</v>
      </c>
      <c r="B308" s="48" t="s">
        <v>477</v>
      </c>
      <c r="C308" s="38" t="s">
        <v>542</v>
      </c>
      <c r="D308" s="16" t="s">
        <v>543</v>
      </c>
      <c r="E308" s="243"/>
      <c r="F308" s="124">
        <v>10410103</v>
      </c>
      <c r="G308" s="150">
        <v>1000</v>
      </c>
      <c r="H308" s="151"/>
      <c r="I308" s="150">
        <v>753.35</v>
      </c>
      <c r="J308" s="152">
        <v>16.16</v>
      </c>
      <c r="K308" s="153"/>
      <c r="L308" s="150">
        <v>1000</v>
      </c>
      <c r="M308" s="222">
        <v>0</v>
      </c>
    </row>
    <row r="309" spans="1:13" ht="15" thickBot="1" x14ac:dyDescent="0.35">
      <c r="A309" s="108" t="s">
        <v>536</v>
      </c>
      <c r="B309" s="108" t="s">
        <v>477</v>
      </c>
      <c r="C309" s="108" t="s">
        <v>544</v>
      </c>
      <c r="D309" s="235" t="s">
        <v>545</v>
      </c>
      <c r="E309" s="244"/>
      <c r="F309" s="126">
        <v>10410104</v>
      </c>
      <c r="G309" s="154">
        <v>20000</v>
      </c>
      <c r="H309" s="155"/>
      <c r="I309" s="154">
        <v>44608.85</v>
      </c>
      <c r="J309" s="156">
        <v>1303.68</v>
      </c>
      <c r="K309" s="157"/>
      <c r="L309" s="150">
        <v>0</v>
      </c>
      <c r="M309" s="223">
        <v>0</v>
      </c>
    </row>
    <row r="310" spans="1:13" ht="15" thickBot="1" x14ac:dyDescent="0.35">
      <c r="A310" s="99" t="s">
        <v>546</v>
      </c>
      <c r="B310" s="99"/>
      <c r="C310" s="100"/>
      <c r="D310" s="101" t="s">
        <v>547</v>
      </c>
      <c r="E310" s="250"/>
      <c r="F310" s="133"/>
      <c r="G310" s="194">
        <v>7000</v>
      </c>
      <c r="H310" s="195">
        <v>0</v>
      </c>
      <c r="I310" s="194">
        <v>3378.7599999999998</v>
      </c>
      <c r="J310" s="196">
        <v>818.52</v>
      </c>
      <c r="K310" s="142"/>
      <c r="L310" s="194">
        <f t="shared" ref="L310:M310" si="72">SUM(L311:L313)</f>
        <v>5100</v>
      </c>
      <c r="M310" s="230">
        <f t="shared" si="72"/>
        <v>0</v>
      </c>
    </row>
    <row r="311" spans="1:13" x14ac:dyDescent="0.3">
      <c r="A311" s="10" t="s">
        <v>546</v>
      </c>
      <c r="B311" s="45" t="s">
        <v>477</v>
      </c>
      <c r="C311" s="11" t="s">
        <v>548</v>
      </c>
      <c r="D311" s="14" t="s">
        <v>549</v>
      </c>
      <c r="E311" s="242"/>
      <c r="F311" s="123">
        <v>10510101</v>
      </c>
      <c r="G311" s="146">
        <v>1500</v>
      </c>
      <c r="H311" s="147"/>
      <c r="I311" s="146">
        <v>3038.95</v>
      </c>
      <c r="J311" s="148">
        <v>0</v>
      </c>
      <c r="K311" s="149"/>
      <c r="L311" s="146">
        <v>3500</v>
      </c>
      <c r="M311" s="222">
        <v>0</v>
      </c>
    </row>
    <row r="312" spans="1:13" x14ac:dyDescent="0.3">
      <c r="A312" s="15" t="s">
        <v>546</v>
      </c>
      <c r="B312" s="48" t="s">
        <v>477</v>
      </c>
      <c r="C312" s="95" t="s">
        <v>550</v>
      </c>
      <c r="D312" s="16" t="s">
        <v>551</v>
      </c>
      <c r="E312" s="243"/>
      <c r="F312" s="124">
        <v>10510102</v>
      </c>
      <c r="G312" s="150">
        <v>1500</v>
      </c>
      <c r="H312" s="151"/>
      <c r="I312" s="150">
        <v>339.81000000000006</v>
      </c>
      <c r="J312" s="152">
        <v>180.52</v>
      </c>
      <c r="K312" s="153"/>
      <c r="L312" s="150">
        <v>600</v>
      </c>
      <c r="M312" s="223">
        <v>0</v>
      </c>
    </row>
    <row r="313" spans="1:13" ht="15" thickBot="1" x14ac:dyDescent="0.35">
      <c r="A313" s="27" t="s">
        <v>546</v>
      </c>
      <c r="B313" s="51" t="s">
        <v>477</v>
      </c>
      <c r="C313" s="91" t="s">
        <v>552</v>
      </c>
      <c r="D313" s="19" t="s">
        <v>553</v>
      </c>
      <c r="E313" s="244"/>
      <c r="F313" s="126">
        <v>10510103</v>
      </c>
      <c r="G313" s="154">
        <v>4000</v>
      </c>
      <c r="H313" s="155"/>
      <c r="I313" s="154">
        <v>0</v>
      </c>
      <c r="J313" s="156">
        <v>638</v>
      </c>
      <c r="K313" s="157"/>
      <c r="L313" s="154">
        <v>1000</v>
      </c>
      <c r="M313" s="224">
        <v>0</v>
      </c>
    </row>
    <row r="314" spans="1:13" ht="15" thickBot="1" x14ac:dyDescent="0.35">
      <c r="A314" s="99" t="s">
        <v>554</v>
      </c>
      <c r="B314" s="99"/>
      <c r="C314" s="100"/>
      <c r="D314" s="101" t="s">
        <v>555</v>
      </c>
      <c r="E314" s="250"/>
      <c r="F314" s="133"/>
      <c r="G314" s="194">
        <v>500</v>
      </c>
      <c r="H314" s="195">
        <v>0</v>
      </c>
      <c r="I314" s="194">
        <v>0</v>
      </c>
      <c r="J314" s="196">
        <v>0</v>
      </c>
      <c r="K314" s="142"/>
      <c r="L314" s="194">
        <f t="shared" ref="L314:M314" si="73">SUM(L315)</f>
        <v>500</v>
      </c>
      <c r="M314" s="230">
        <f t="shared" si="73"/>
        <v>0</v>
      </c>
    </row>
    <row r="315" spans="1:13" ht="15" thickBot="1" x14ac:dyDescent="0.35">
      <c r="A315" s="110" t="s">
        <v>554</v>
      </c>
      <c r="B315" s="41" t="s">
        <v>477</v>
      </c>
      <c r="C315" s="111" t="s">
        <v>556</v>
      </c>
      <c r="D315" s="44" t="s">
        <v>557</v>
      </c>
      <c r="E315" s="246"/>
      <c r="F315" s="127">
        <v>10610101</v>
      </c>
      <c r="G315" s="162">
        <v>500</v>
      </c>
      <c r="H315" s="163"/>
      <c r="I315" s="162" t="s">
        <v>12</v>
      </c>
      <c r="J315" s="164" t="s">
        <v>12</v>
      </c>
      <c r="K315" s="165"/>
      <c r="L315" s="162">
        <v>500</v>
      </c>
      <c r="M315" s="226">
        <v>0</v>
      </c>
    </row>
    <row r="316" spans="1:13" ht="15" thickBot="1" x14ac:dyDescent="0.35">
      <c r="A316" s="99" t="s">
        <v>558</v>
      </c>
      <c r="B316" s="99"/>
      <c r="C316" s="100"/>
      <c r="D316" s="101" t="s">
        <v>559</v>
      </c>
      <c r="E316" s="250"/>
      <c r="F316" s="133"/>
      <c r="G316" s="194">
        <v>0</v>
      </c>
      <c r="H316" s="195">
        <v>507529.45999999996</v>
      </c>
      <c r="I316" s="194">
        <v>25731.83</v>
      </c>
      <c r="J316" s="196">
        <v>461341.47000000003</v>
      </c>
      <c r="K316" s="142"/>
      <c r="L316" s="194">
        <f t="shared" ref="L316:M316" si="74">SUM(L317:L328)</f>
        <v>2731.2</v>
      </c>
      <c r="M316" s="230">
        <f t="shared" si="74"/>
        <v>245968.15</v>
      </c>
    </row>
    <row r="317" spans="1:13" x14ac:dyDescent="0.3">
      <c r="A317" s="10" t="s">
        <v>558</v>
      </c>
      <c r="B317" s="45" t="s">
        <v>477</v>
      </c>
      <c r="C317" s="11" t="s">
        <v>560</v>
      </c>
      <c r="D317" s="14" t="s">
        <v>561</v>
      </c>
      <c r="E317" s="242"/>
      <c r="F317" s="123">
        <v>10710101</v>
      </c>
      <c r="G317" s="146"/>
      <c r="H317" s="147">
        <v>12750</v>
      </c>
      <c r="I317" s="146">
        <v>1416</v>
      </c>
      <c r="J317" s="148">
        <v>20404.5</v>
      </c>
      <c r="K317" s="149"/>
      <c r="L317" s="146">
        <v>0</v>
      </c>
      <c r="M317" s="222">
        <v>18000</v>
      </c>
    </row>
    <row r="318" spans="1:13" x14ac:dyDescent="0.3">
      <c r="A318" s="15" t="s">
        <v>558</v>
      </c>
      <c r="B318" s="48" t="s">
        <v>477</v>
      </c>
      <c r="C318" s="95" t="s">
        <v>562</v>
      </c>
      <c r="D318" s="16" t="s">
        <v>563</v>
      </c>
      <c r="E318" s="253" t="s">
        <v>600</v>
      </c>
      <c r="F318" s="124">
        <v>10710102</v>
      </c>
      <c r="G318" s="150"/>
      <c r="H318" s="151">
        <v>147279.46</v>
      </c>
      <c r="I318" s="150">
        <v>0</v>
      </c>
      <c r="J318" s="152">
        <v>156039.56</v>
      </c>
      <c r="K318" s="153"/>
      <c r="L318" s="150">
        <v>0</v>
      </c>
      <c r="M318" s="223">
        <v>157968.15</v>
      </c>
    </row>
    <row r="319" spans="1:13" x14ac:dyDescent="0.3">
      <c r="A319" s="15" t="s">
        <v>558</v>
      </c>
      <c r="B319" s="48" t="s">
        <v>477</v>
      </c>
      <c r="C319" s="95" t="s">
        <v>564</v>
      </c>
      <c r="D319" s="75" t="s">
        <v>565</v>
      </c>
      <c r="E319" s="243"/>
      <c r="F319" s="124">
        <v>10710103</v>
      </c>
      <c r="G319" s="150"/>
      <c r="H319" s="151">
        <v>291050</v>
      </c>
      <c r="I319" s="150">
        <v>4396.84</v>
      </c>
      <c r="J319" s="152">
        <v>176186.00000000003</v>
      </c>
      <c r="K319" s="153"/>
      <c r="L319" s="146">
        <v>0</v>
      </c>
      <c r="M319" s="222">
        <v>0</v>
      </c>
    </row>
    <row r="320" spans="1:13" x14ac:dyDescent="0.3">
      <c r="A320" s="15" t="s">
        <v>558</v>
      </c>
      <c r="B320" s="48" t="s">
        <v>477</v>
      </c>
      <c r="C320" s="95" t="s">
        <v>566</v>
      </c>
      <c r="D320" s="236" t="s">
        <v>567</v>
      </c>
      <c r="E320" s="243"/>
      <c r="F320" s="124">
        <v>10710104</v>
      </c>
      <c r="G320" s="150"/>
      <c r="H320" s="151">
        <v>28050</v>
      </c>
      <c r="I320" s="150">
        <v>5141.0599999999995</v>
      </c>
      <c r="J320" s="152">
        <v>13211.990000000002</v>
      </c>
      <c r="K320" s="153"/>
      <c r="L320" s="150">
        <v>0</v>
      </c>
      <c r="M320" s="223">
        <v>0</v>
      </c>
    </row>
    <row r="321" spans="1:13" x14ac:dyDescent="0.3">
      <c r="A321" s="84" t="s">
        <v>558</v>
      </c>
      <c r="B321" s="84" t="s">
        <v>477</v>
      </c>
      <c r="C321" s="74" t="s">
        <v>568</v>
      </c>
      <c r="D321" s="15" t="s">
        <v>569</v>
      </c>
      <c r="E321" s="243" t="s">
        <v>620</v>
      </c>
      <c r="F321" s="124">
        <v>10710105</v>
      </c>
      <c r="G321" s="150"/>
      <c r="H321" s="151">
        <v>10400</v>
      </c>
      <c r="I321" s="150">
        <v>1740</v>
      </c>
      <c r="J321" s="152">
        <v>19340</v>
      </c>
      <c r="K321" s="153"/>
      <c r="L321" s="146">
        <v>0</v>
      </c>
      <c r="M321" s="223">
        <v>22000</v>
      </c>
    </row>
    <row r="322" spans="1:13" ht="24" x14ac:dyDescent="0.3">
      <c r="A322" s="84" t="s">
        <v>558</v>
      </c>
      <c r="B322" s="84" t="s">
        <v>477</v>
      </c>
      <c r="C322" s="74" t="s">
        <v>570</v>
      </c>
      <c r="D322" s="256" t="s">
        <v>571</v>
      </c>
      <c r="E322" s="258" t="s">
        <v>619</v>
      </c>
      <c r="F322" s="257">
        <v>10710106</v>
      </c>
      <c r="G322" s="150"/>
      <c r="H322" s="151">
        <v>18000</v>
      </c>
      <c r="I322" s="150">
        <v>10487.93</v>
      </c>
      <c r="J322" s="152">
        <v>45352.67</v>
      </c>
      <c r="K322" s="153"/>
      <c r="L322" s="150">
        <v>0</v>
      </c>
      <c r="M322" s="223">
        <v>45000</v>
      </c>
    </row>
    <row r="323" spans="1:13" x14ac:dyDescent="0.3">
      <c r="A323" s="84" t="s">
        <v>558</v>
      </c>
      <c r="B323" s="84" t="s">
        <v>477</v>
      </c>
      <c r="C323" s="74" t="s">
        <v>572</v>
      </c>
      <c r="D323" s="236" t="s">
        <v>573</v>
      </c>
      <c r="E323" s="243"/>
      <c r="F323" s="124">
        <v>10710107</v>
      </c>
      <c r="G323" s="150"/>
      <c r="H323" s="151"/>
      <c r="I323" s="150">
        <v>0</v>
      </c>
      <c r="J323" s="152">
        <v>3843.09</v>
      </c>
      <c r="K323" s="153"/>
      <c r="L323" s="146">
        <v>0</v>
      </c>
      <c r="M323" s="222">
        <v>0</v>
      </c>
    </row>
    <row r="324" spans="1:13" x14ac:dyDescent="0.3">
      <c r="A324" s="84" t="s">
        <v>558</v>
      </c>
      <c r="B324" s="84" t="s">
        <v>477</v>
      </c>
      <c r="C324" s="74" t="s">
        <v>574</v>
      </c>
      <c r="D324" s="236" t="s">
        <v>575</v>
      </c>
      <c r="E324" s="243"/>
      <c r="F324" s="124">
        <v>10710108</v>
      </c>
      <c r="G324" s="150"/>
      <c r="H324" s="151"/>
      <c r="I324" s="150">
        <v>0</v>
      </c>
      <c r="J324" s="152">
        <v>19850</v>
      </c>
      <c r="K324" s="153"/>
      <c r="L324" s="150">
        <v>0</v>
      </c>
      <c r="M324" s="222">
        <v>0</v>
      </c>
    </row>
    <row r="325" spans="1:13" x14ac:dyDescent="0.3">
      <c r="A325" s="84" t="s">
        <v>558</v>
      </c>
      <c r="B325" s="84" t="s">
        <v>477</v>
      </c>
      <c r="C325" s="74" t="s">
        <v>576</v>
      </c>
      <c r="D325" s="236" t="s">
        <v>577</v>
      </c>
      <c r="E325" s="243"/>
      <c r="F325" s="124">
        <v>10710109</v>
      </c>
      <c r="G325" s="150"/>
      <c r="H325" s="151"/>
      <c r="I325" s="150">
        <v>0</v>
      </c>
      <c r="J325" s="152">
        <v>55</v>
      </c>
      <c r="K325" s="153"/>
      <c r="L325" s="146">
        <v>0</v>
      </c>
      <c r="M325" s="223">
        <v>0</v>
      </c>
    </row>
    <row r="326" spans="1:13" x14ac:dyDescent="0.3">
      <c r="A326" s="84" t="s">
        <v>558</v>
      </c>
      <c r="B326" s="84" t="s">
        <v>477</v>
      </c>
      <c r="C326" s="74" t="s">
        <v>578</v>
      </c>
      <c r="D326" s="81" t="s">
        <v>579</v>
      </c>
      <c r="E326" s="243"/>
      <c r="F326" s="124">
        <v>10710110</v>
      </c>
      <c r="G326" s="150"/>
      <c r="H326" s="151"/>
      <c r="I326" s="150">
        <v>550</v>
      </c>
      <c r="J326" s="152">
        <v>5458.66</v>
      </c>
      <c r="K326" s="153"/>
      <c r="L326" s="150">
        <v>2731.2</v>
      </c>
      <c r="M326" s="223">
        <v>3000</v>
      </c>
    </row>
    <row r="327" spans="1:13" x14ac:dyDescent="0.3">
      <c r="A327" s="84" t="s">
        <v>558</v>
      </c>
      <c r="B327" s="84" t="s">
        <v>477</v>
      </c>
      <c r="C327" s="74" t="s">
        <v>580</v>
      </c>
      <c r="D327" s="236" t="s">
        <v>581</v>
      </c>
      <c r="E327" s="243"/>
      <c r="F327" s="124">
        <v>10710111</v>
      </c>
      <c r="G327" s="150"/>
      <c r="H327" s="151"/>
      <c r="I327" s="150">
        <v>2000</v>
      </c>
      <c r="J327" s="152">
        <v>1600</v>
      </c>
      <c r="K327" s="153"/>
      <c r="L327" s="154">
        <v>0</v>
      </c>
      <c r="M327" s="222">
        <v>0</v>
      </c>
    </row>
    <row r="328" spans="1:13" x14ac:dyDescent="0.3">
      <c r="A328" s="84" t="s">
        <v>558</v>
      </c>
      <c r="B328" s="84" t="s">
        <v>477</v>
      </c>
      <c r="C328" s="74" t="s">
        <v>582</v>
      </c>
      <c r="D328" s="236" t="s">
        <v>583</v>
      </c>
      <c r="E328" s="243"/>
      <c r="F328" s="124">
        <v>10710112</v>
      </c>
      <c r="G328" s="150"/>
      <c r="H328" s="151"/>
      <c r="I328" s="150" t="s">
        <v>12</v>
      </c>
      <c r="J328" s="152" t="s">
        <v>12</v>
      </c>
      <c r="K328" s="153"/>
      <c r="L328" s="154">
        <v>0</v>
      </c>
      <c r="M328" s="223">
        <v>0</v>
      </c>
    </row>
    <row r="329" spans="1:13" ht="15" thickBot="1" x14ac:dyDescent="0.35">
      <c r="A329" s="84" t="s">
        <v>584</v>
      </c>
      <c r="B329" s="84" t="s">
        <v>497</v>
      </c>
      <c r="C329" s="74" t="s">
        <v>585</v>
      </c>
      <c r="D329" s="81" t="s">
        <v>586</v>
      </c>
      <c r="E329" s="259"/>
      <c r="F329" s="126">
        <v>10710113</v>
      </c>
      <c r="G329" s="154"/>
      <c r="H329" s="155"/>
      <c r="I329" s="154">
        <v>0</v>
      </c>
      <c r="J329" s="156" t="s">
        <v>12</v>
      </c>
      <c r="K329" s="157"/>
      <c r="L329" s="154">
        <v>0</v>
      </c>
      <c r="M329" s="224">
        <v>7000</v>
      </c>
    </row>
    <row r="330" spans="1:13" ht="15" thickBot="1" x14ac:dyDescent="0.35">
      <c r="A330" s="113" t="s">
        <v>584</v>
      </c>
      <c r="B330" s="113" t="s">
        <v>587</v>
      </c>
      <c r="C330" s="114" t="s">
        <v>588</v>
      </c>
      <c r="D330" s="113" t="s">
        <v>589</v>
      </c>
      <c r="E330" s="254"/>
      <c r="F330" s="136" t="s">
        <v>590</v>
      </c>
      <c r="G330" s="204"/>
      <c r="H330" s="205"/>
      <c r="I330" s="204" t="s">
        <v>12</v>
      </c>
      <c r="J330" s="206" t="s">
        <v>12</v>
      </c>
      <c r="K330" s="142"/>
      <c r="L330" s="204"/>
      <c r="M330" s="233"/>
    </row>
    <row r="331" spans="1:13" ht="15" thickBot="1" x14ac:dyDescent="0.35">
      <c r="A331" s="115"/>
      <c r="B331" s="115"/>
      <c r="C331" s="116"/>
      <c r="D331" s="237"/>
      <c r="E331" s="255"/>
      <c r="F331" s="137"/>
      <c r="G331" s="207">
        <v>562146.30000000005</v>
      </c>
      <c r="H331" s="208">
        <v>549222.54999999993</v>
      </c>
      <c r="I331" s="207">
        <v>451238.91000000003</v>
      </c>
      <c r="J331" s="209">
        <v>501434.30000000005</v>
      </c>
      <c r="K331" s="142"/>
      <c r="L331" s="207">
        <f>SUM(L5+L40+L61+L71+L83+L101+L108+L136+L146+L177+L214+L273+L330+L257+L266)</f>
        <v>465845.4</v>
      </c>
      <c r="M331" s="209">
        <f t="shared" ref="M331" si="75">SUM(M5+M40+M61+M71+M83+M101+M108+M136+M146+M177+M214+M273+M330+M257+M266)</f>
        <v>508202.35</v>
      </c>
    </row>
    <row r="332" spans="1:13" ht="15" thickBot="1" x14ac:dyDescent="0.35">
      <c r="G332" s="216" t="s">
        <v>621</v>
      </c>
      <c r="H332" s="216" t="s">
        <v>622</v>
      </c>
      <c r="I332" s="216" t="s">
        <v>621</v>
      </c>
      <c r="J332" s="216" t="s">
        <v>622</v>
      </c>
      <c r="K332" s="218"/>
      <c r="L332" s="216" t="s">
        <v>623</v>
      </c>
      <c r="M332" s="216" t="s">
        <v>624</v>
      </c>
    </row>
    <row r="333" spans="1:13" ht="18.600000000000001" thickBot="1" x14ac:dyDescent="0.4">
      <c r="G333" s="260">
        <v>2022</v>
      </c>
      <c r="H333" s="261"/>
      <c r="I333" s="261"/>
      <c r="J333" s="262"/>
      <c r="K333" s="118"/>
      <c r="L333" s="261">
        <v>2023</v>
      </c>
      <c r="M333" s="261"/>
    </row>
    <row r="334" spans="1:13" ht="18.600000000000001" thickBot="1" x14ac:dyDescent="0.4">
      <c r="G334" s="260" t="s">
        <v>1</v>
      </c>
      <c r="H334" s="262"/>
      <c r="I334" s="260" t="s">
        <v>592</v>
      </c>
      <c r="J334" s="262"/>
      <c r="K334" s="119"/>
      <c r="L334" s="260" t="s">
        <v>1</v>
      </c>
      <c r="M334" s="262"/>
    </row>
    <row r="336" spans="1:13" x14ac:dyDescent="0.3">
      <c r="J336" t="s">
        <v>625</v>
      </c>
      <c r="M336" t="s">
        <v>625</v>
      </c>
    </row>
    <row r="337" spans="8:13" x14ac:dyDescent="0.3">
      <c r="I337" s="219"/>
      <c r="J337" s="217">
        <f>$J$331-$I$331</f>
        <v>50195.390000000014</v>
      </c>
      <c r="M337" s="217">
        <v>42356.949999999953</v>
      </c>
    </row>
    <row r="340" spans="8:13" x14ac:dyDescent="0.3">
      <c r="H340" s="219"/>
      <c r="M340" s="219"/>
    </row>
  </sheetData>
  <mergeCells count="10">
    <mergeCell ref="G2:J2"/>
    <mergeCell ref="L2:M2"/>
    <mergeCell ref="G3:H3"/>
    <mergeCell ref="I3:J3"/>
    <mergeCell ref="L3:M3"/>
    <mergeCell ref="G333:J333"/>
    <mergeCell ref="L333:M333"/>
    <mergeCell ref="G334:H334"/>
    <mergeCell ref="I334:J334"/>
    <mergeCell ref="L334:M334"/>
  </mergeCells>
  <pageMargins left="0.25" right="0.25" top="0.75" bottom="0.75" header="0.3" footer="0.3"/>
  <pageSetup paperSize="9" scale="64" fitToHeight="0" orientation="landscape" horizontalDpi="4294967293" r:id="rId1"/>
  <rowBreaks count="8" manualBreakCount="8">
    <brk id="39" max="16383" man="1"/>
    <brk id="82" max="16383" man="1"/>
    <brk id="118" max="16383" man="1"/>
    <brk id="145" max="16383" man="1"/>
    <brk id="176" max="16383" man="1"/>
    <brk id="213" max="16383" man="1"/>
    <brk id="256" max="16383" man="1"/>
    <brk id="297" max="16383" man="1"/>
  </rowBreaks>
  <ignoredErrors>
    <ignoredError sqref="I328 I3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737FB-DA48-4E52-93AF-2D8BBB52C776}">
  <dimension ref="C3:G331"/>
  <sheetViews>
    <sheetView topLeftCell="A65" workbookViewId="0">
      <selection activeCell="E15" sqref="E15"/>
    </sheetView>
  </sheetViews>
  <sheetFormatPr defaultRowHeight="14.4" x14ac:dyDescent="0.3"/>
  <cols>
    <col min="3" max="3" width="76.44140625" customWidth="1"/>
    <col min="7" max="7" width="76.44140625" customWidth="1"/>
    <col min="9" max="9" width="31.109375" customWidth="1"/>
  </cols>
  <sheetData>
    <row r="3" spans="3:7" ht="15" thickBot="1" x14ac:dyDescent="0.35"/>
    <row r="4" spans="3:7" ht="15" thickBot="1" x14ac:dyDescent="0.35">
      <c r="C4" s="2" t="s">
        <v>5</v>
      </c>
      <c r="G4" s="2" t="s">
        <v>5</v>
      </c>
    </row>
    <row r="5" spans="3:7" ht="15" thickBot="1" x14ac:dyDescent="0.35">
      <c r="C5" s="4" t="s">
        <v>7</v>
      </c>
      <c r="G5" s="4" t="s">
        <v>7</v>
      </c>
    </row>
    <row r="6" spans="3:7" ht="15" thickBot="1" x14ac:dyDescent="0.35">
      <c r="C6" s="9" t="s">
        <v>9</v>
      </c>
      <c r="G6" s="9" t="s">
        <v>9</v>
      </c>
    </row>
    <row r="7" spans="3:7" x14ac:dyDescent="0.3">
      <c r="C7" s="12" t="s">
        <v>11</v>
      </c>
      <c r="G7" s="12" t="s">
        <v>11</v>
      </c>
    </row>
    <row r="8" spans="3:7" x14ac:dyDescent="0.3">
      <c r="C8" s="16" t="s">
        <v>14</v>
      </c>
      <c r="G8" s="16" t="s">
        <v>14</v>
      </c>
    </row>
    <row r="9" spans="3:7" x14ac:dyDescent="0.3">
      <c r="C9" s="16" t="s">
        <v>16</v>
      </c>
      <c r="G9" s="16" t="s">
        <v>16</v>
      </c>
    </row>
    <row r="10" spans="3:7" x14ac:dyDescent="0.3">
      <c r="C10" s="16" t="s">
        <v>18</v>
      </c>
      <c r="G10" s="16" t="s">
        <v>18</v>
      </c>
    </row>
    <row r="11" spans="3:7" x14ac:dyDescent="0.3">
      <c r="C11" s="16" t="s">
        <v>20</v>
      </c>
      <c r="G11" s="16" t="s">
        <v>20</v>
      </c>
    </row>
    <row r="12" spans="3:7" x14ac:dyDescent="0.3">
      <c r="C12" s="16" t="s">
        <v>22</v>
      </c>
      <c r="G12" s="16" t="s">
        <v>22</v>
      </c>
    </row>
    <row r="13" spans="3:7" x14ac:dyDescent="0.3">
      <c r="C13" s="16" t="s">
        <v>24</v>
      </c>
      <c r="G13" s="16" t="s">
        <v>24</v>
      </c>
    </row>
    <row r="14" spans="3:7" x14ac:dyDescent="0.3">
      <c r="C14" s="16" t="s">
        <v>26</v>
      </c>
      <c r="G14" s="16" t="s">
        <v>26</v>
      </c>
    </row>
    <row r="15" spans="3:7" ht="15" thickBot="1" x14ac:dyDescent="0.35">
      <c r="C15" s="19" t="s">
        <v>28</v>
      </c>
      <c r="G15" s="19" t="s">
        <v>28</v>
      </c>
    </row>
    <row r="16" spans="3:7" ht="15" thickBot="1" x14ac:dyDescent="0.35">
      <c r="C16" s="21" t="s">
        <v>30</v>
      </c>
      <c r="G16" s="21" t="s">
        <v>30</v>
      </c>
    </row>
    <row r="17" spans="3:7" x14ac:dyDescent="0.3">
      <c r="C17" s="12" t="s">
        <v>32</v>
      </c>
      <c r="G17" s="12" t="s">
        <v>32</v>
      </c>
    </row>
    <row r="18" spans="3:7" x14ac:dyDescent="0.3">
      <c r="C18" s="16" t="s">
        <v>34</v>
      </c>
      <c r="G18" s="16" t="s">
        <v>34</v>
      </c>
    </row>
    <row r="19" spans="3:7" x14ac:dyDescent="0.3">
      <c r="C19" s="16" t="s">
        <v>36</v>
      </c>
      <c r="G19" s="16" t="s">
        <v>36</v>
      </c>
    </row>
    <row r="20" spans="3:7" x14ac:dyDescent="0.3">
      <c r="C20" s="16" t="s">
        <v>22</v>
      </c>
      <c r="G20" s="16" t="s">
        <v>22</v>
      </c>
    </row>
    <row r="21" spans="3:7" ht="15" thickBot="1" x14ac:dyDescent="0.35">
      <c r="C21" s="19" t="s">
        <v>28</v>
      </c>
      <c r="G21" s="19" t="s">
        <v>28</v>
      </c>
    </row>
    <row r="22" spans="3:7" ht="15" thickBot="1" x14ac:dyDescent="0.35">
      <c r="C22" s="22" t="s">
        <v>40</v>
      </c>
      <c r="G22" s="22" t="s">
        <v>40</v>
      </c>
    </row>
    <row r="23" spans="3:7" x14ac:dyDescent="0.3">
      <c r="C23" s="12" t="s">
        <v>42</v>
      </c>
      <c r="G23" s="12" t="s">
        <v>42</v>
      </c>
    </row>
    <row r="24" spans="3:7" x14ac:dyDescent="0.3">
      <c r="C24" s="16" t="s">
        <v>44</v>
      </c>
      <c r="G24" s="16" t="s">
        <v>44</v>
      </c>
    </row>
    <row r="25" spans="3:7" x14ac:dyDescent="0.3">
      <c r="C25" s="16" t="s">
        <v>46</v>
      </c>
      <c r="G25" s="16" t="s">
        <v>46</v>
      </c>
    </row>
    <row r="26" spans="3:7" x14ac:dyDescent="0.3">
      <c r="C26" s="16" t="s">
        <v>48</v>
      </c>
      <c r="G26" s="16" t="s">
        <v>48</v>
      </c>
    </row>
    <row r="27" spans="3:7" x14ac:dyDescent="0.3">
      <c r="C27" s="16" t="s">
        <v>50</v>
      </c>
      <c r="G27" s="16" t="s">
        <v>50</v>
      </c>
    </row>
    <row r="28" spans="3:7" ht="15" thickBot="1" x14ac:dyDescent="0.35">
      <c r="C28" s="19" t="s">
        <v>52</v>
      </c>
      <c r="G28" s="19" t="s">
        <v>52</v>
      </c>
    </row>
    <row r="29" spans="3:7" ht="15" thickBot="1" x14ac:dyDescent="0.35">
      <c r="C29" s="21" t="s">
        <v>55</v>
      </c>
      <c r="G29" s="21" t="s">
        <v>55</v>
      </c>
    </row>
    <row r="30" spans="3:7" x14ac:dyDescent="0.3">
      <c r="C30" s="31" t="s">
        <v>57</v>
      </c>
      <c r="G30" s="12" t="s">
        <v>57</v>
      </c>
    </row>
    <row r="31" spans="3:7" ht="15" thickBot="1" x14ac:dyDescent="0.35">
      <c r="C31" s="16" t="s">
        <v>59</v>
      </c>
      <c r="G31" s="16" t="s">
        <v>59</v>
      </c>
    </row>
    <row r="32" spans="3:7" ht="15" thickBot="1" x14ac:dyDescent="0.35">
      <c r="C32" s="33" t="s">
        <v>61</v>
      </c>
      <c r="G32" s="21" t="s">
        <v>61</v>
      </c>
    </row>
    <row r="33" spans="3:7" x14ac:dyDescent="0.3">
      <c r="C33" s="12" t="s">
        <v>62</v>
      </c>
      <c r="G33" s="12" t="s">
        <v>62</v>
      </c>
    </row>
    <row r="34" spans="3:7" x14ac:dyDescent="0.3">
      <c r="C34" s="16" t="s">
        <v>63</v>
      </c>
      <c r="G34" s="16" t="s">
        <v>63</v>
      </c>
    </row>
    <row r="35" spans="3:7" ht="15" thickBot="1" x14ac:dyDescent="0.35">
      <c r="C35" s="26" t="s">
        <v>65</v>
      </c>
      <c r="G35" s="19" t="s">
        <v>65</v>
      </c>
    </row>
    <row r="36" spans="3:7" ht="15" thickBot="1" x14ac:dyDescent="0.35">
      <c r="C36" s="21" t="s">
        <v>67</v>
      </c>
      <c r="G36" s="21" t="s">
        <v>67</v>
      </c>
    </row>
    <row r="37" spans="3:7" x14ac:dyDescent="0.3">
      <c r="C37" s="14" t="s">
        <v>69</v>
      </c>
      <c r="G37" s="14" t="s">
        <v>69</v>
      </c>
    </row>
    <row r="38" spans="3:7" x14ac:dyDescent="0.3">
      <c r="C38" s="16" t="s">
        <v>71</v>
      </c>
      <c r="G38" s="16" t="s">
        <v>71</v>
      </c>
    </row>
    <row r="39" spans="3:7" ht="15" thickBot="1" x14ac:dyDescent="0.35">
      <c r="C39" s="14" t="s">
        <v>73</v>
      </c>
      <c r="G39" s="14" t="s">
        <v>73</v>
      </c>
    </row>
    <row r="40" spans="3:7" ht="15" thickBot="1" x14ac:dyDescent="0.35">
      <c r="C40" s="35" t="s">
        <v>75</v>
      </c>
      <c r="G40" s="35" t="s">
        <v>75</v>
      </c>
    </row>
    <row r="41" spans="3:7" ht="15" thickBot="1" x14ac:dyDescent="0.35">
      <c r="C41" s="22" t="s">
        <v>76</v>
      </c>
      <c r="G41" s="22" t="s">
        <v>76</v>
      </c>
    </row>
    <row r="42" spans="3:7" x14ac:dyDescent="0.3">
      <c r="C42" s="12" t="s">
        <v>78</v>
      </c>
      <c r="G42" s="12" t="s">
        <v>78</v>
      </c>
    </row>
    <row r="43" spans="3:7" x14ac:dyDescent="0.3">
      <c r="C43" s="17" t="s">
        <v>80</v>
      </c>
      <c r="G43" s="17" t="s">
        <v>80</v>
      </c>
    </row>
    <row r="44" spans="3:7" x14ac:dyDescent="0.3">
      <c r="C44" s="16" t="s">
        <v>82</v>
      </c>
      <c r="G44" s="16" t="s">
        <v>82</v>
      </c>
    </row>
    <row r="45" spans="3:7" x14ac:dyDescent="0.3">
      <c r="C45" s="19" t="s">
        <v>84</v>
      </c>
      <c r="G45" s="19" t="s">
        <v>84</v>
      </c>
    </row>
    <row r="46" spans="3:7" x14ac:dyDescent="0.3">
      <c r="C46" s="19" t="s">
        <v>86</v>
      </c>
      <c r="G46" s="19" t="s">
        <v>86</v>
      </c>
    </row>
    <row r="47" spans="3:7" ht="15" thickBot="1" x14ac:dyDescent="0.35">
      <c r="C47" s="36" t="s">
        <v>88</v>
      </c>
      <c r="G47" s="17" t="s">
        <v>88</v>
      </c>
    </row>
    <row r="48" spans="3:7" ht="15" thickBot="1" x14ac:dyDescent="0.35">
      <c r="C48" s="22" t="s">
        <v>89</v>
      </c>
      <c r="G48" s="22" t="s">
        <v>89</v>
      </c>
    </row>
    <row r="49" spans="3:7" x14ac:dyDescent="0.3">
      <c r="C49" s="12" t="s">
        <v>91</v>
      </c>
      <c r="G49" s="12" t="s">
        <v>91</v>
      </c>
    </row>
    <row r="50" spans="3:7" ht="15" thickBot="1" x14ac:dyDescent="0.35">
      <c r="C50" s="19" t="s">
        <v>93</v>
      </c>
      <c r="G50" s="19" t="s">
        <v>93</v>
      </c>
    </row>
    <row r="51" spans="3:7" ht="15" thickBot="1" x14ac:dyDescent="0.35">
      <c r="C51" s="22" t="s">
        <v>94</v>
      </c>
      <c r="G51" s="22" t="s">
        <v>94</v>
      </c>
    </row>
    <row r="52" spans="3:7" x14ac:dyDescent="0.3">
      <c r="C52" s="12" t="s">
        <v>96</v>
      </c>
      <c r="G52" s="12" t="s">
        <v>96</v>
      </c>
    </row>
    <row r="53" spans="3:7" ht="15" thickBot="1" x14ac:dyDescent="0.35">
      <c r="C53" s="19" t="s">
        <v>98</v>
      </c>
      <c r="G53" s="19" t="s">
        <v>98</v>
      </c>
    </row>
    <row r="54" spans="3:7" ht="15" thickBot="1" x14ac:dyDescent="0.35">
      <c r="C54" s="22" t="s">
        <v>99</v>
      </c>
      <c r="G54" s="22" t="s">
        <v>99</v>
      </c>
    </row>
    <row r="55" spans="3:7" x14ac:dyDescent="0.3">
      <c r="C55" s="14" t="s">
        <v>101</v>
      </c>
      <c r="G55" s="14" t="s">
        <v>101</v>
      </c>
    </row>
    <row r="56" spans="3:7" ht="15" thickBot="1" x14ac:dyDescent="0.35">
      <c r="C56" s="19" t="s">
        <v>103</v>
      </c>
      <c r="G56" s="19" t="s">
        <v>103</v>
      </c>
    </row>
    <row r="57" spans="3:7" ht="15" thickBot="1" x14ac:dyDescent="0.35">
      <c r="C57" s="22" t="s">
        <v>104</v>
      </c>
      <c r="G57" s="22" t="s">
        <v>104</v>
      </c>
    </row>
    <row r="58" spans="3:7" x14ac:dyDescent="0.3">
      <c r="C58" s="14" t="s">
        <v>106</v>
      </c>
      <c r="G58" s="14" t="s">
        <v>106</v>
      </c>
    </row>
    <row r="59" spans="3:7" x14ac:dyDescent="0.3">
      <c r="C59" s="16" t="s">
        <v>108</v>
      </c>
      <c r="G59" s="16" t="s">
        <v>108</v>
      </c>
    </row>
    <row r="60" spans="3:7" ht="15" thickBot="1" x14ac:dyDescent="0.35">
      <c r="C60" s="19" t="s">
        <v>110</v>
      </c>
      <c r="G60" s="19" t="s">
        <v>110</v>
      </c>
    </row>
    <row r="61" spans="3:7" ht="15" thickBot="1" x14ac:dyDescent="0.35">
      <c r="C61" s="39" t="s">
        <v>112</v>
      </c>
      <c r="G61" s="39" t="s">
        <v>112</v>
      </c>
    </row>
    <row r="62" spans="3:7" ht="15" thickBot="1" x14ac:dyDescent="0.35">
      <c r="C62" s="21" t="s">
        <v>113</v>
      </c>
      <c r="G62" s="21" t="s">
        <v>113</v>
      </c>
    </row>
    <row r="63" spans="3:7" ht="15" thickBot="1" x14ac:dyDescent="0.35">
      <c r="C63" s="43" t="s">
        <v>115</v>
      </c>
      <c r="G63" s="43" t="s">
        <v>115</v>
      </c>
    </row>
    <row r="64" spans="3:7" ht="15" thickBot="1" x14ac:dyDescent="0.35">
      <c r="C64" s="21" t="s">
        <v>116</v>
      </c>
      <c r="G64" s="21" t="s">
        <v>116</v>
      </c>
    </row>
    <row r="65" spans="3:7" x14ac:dyDescent="0.3">
      <c r="C65" s="47" t="s">
        <v>118</v>
      </c>
      <c r="G65" s="47" t="s">
        <v>118</v>
      </c>
    </row>
    <row r="66" spans="3:7" x14ac:dyDescent="0.3">
      <c r="C66" s="49" t="s">
        <v>120</v>
      </c>
      <c r="G66" s="49" t="s">
        <v>120</v>
      </c>
    </row>
    <row r="67" spans="3:7" x14ac:dyDescent="0.3">
      <c r="C67" s="18" t="s">
        <v>122</v>
      </c>
      <c r="G67" s="16" t="s">
        <v>122</v>
      </c>
    </row>
    <row r="68" spans="3:7" x14ac:dyDescent="0.3">
      <c r="C68" s="18" t="s">
        <v>124</v>
      </c>
      <c r="G68" s="16" t="s">
        <v>124</v>
      </c>
    </row>
    <row r="69" spans="3:7" x14ac:dyDescent="0.3">
      <c r="C69" s="52" t="s">
        <v>126</v>
      </c>
      <c r="G69" s="19" t="s">
        <v>126</v>
      </c>
    </row>
    <row r="70" spans="3:7" ht="15" thickBot="1" x14ac:dyDescent="0.35">
      <c r="C70" s="26" t="s">
        <v>128</v>
      </c>
      <c r="G70" s="19" t="s">
        <v>128</v>
      </c>
    </row>
    <row r="71" spans="3:7" ht="15" thickBot="1" x14ac:dyDescent="0.35">
      <c r="C71" s="39" t="s">
        <v>130</v>
      </c>
      <c r="G71" s="39" t="s">
        <v>130</v>
      </c>
    </row>
    <row r="72" spans="3:7" ht="15" thickBot="1" x14ac:dyDescent="0.35">
      <c r="C72" s="21" t="s">
        <v>131</v>
      </c>
      <c r="G72" s="21" t="s">
        <v>131</v>
      </c>
    </row>
    <row r="73" spans="3:7" x14ac:dyDescent="0.3">
      <c r="C73" s="47" t="s">
        <v>133</v>
      </c>
      <c r="G73" s="47" t="s">
        <v>133</v>
      </c>
    </row>
    <row r="74" spans="3:7" x14ac:dyDescent="0.3">
      <c r="C74" s="52" t="s">
        <v>135</v>
      </c>
      <c r="G74" s="52" t="s">
        <v>135</v>
      </c>
    </row>
    <row r="75" spans="3:7" ht="15" thickBot="1" x14ac:dyDescent="0.35">
      <c r="C75" s="54" t="s">
        <v>138</v>
      </c>
      <c r="G75" s="19" t="s">
        <v>138</v>
      </c>
    </row>
    <row r="76" spans="3:7" ht="15" thickBot="1" x14ac:dyDescent="0.35">
      <c r="C76" s="21" t="s">
        <v>139</v>
      </c>
      <c r="G76" s="21" t="s">
        <v>139</v>
      </c>
    </row>
    <row r="77" spans="3:7" x14ac:dyDescent="0.3">
      <c r="C77" s="49" t="s">
        <v>141</v>
      </c>
      <c r="G77" s="49" t="s">
        <v>141</v>
      </c>
    </row>
    <row r="78" spans="3:7" x14ac:dyDescent="0.3">
      <c r="C78" s="49" t="s">
        <v>143</v>
      </c>
      <c r="G78" s="49" t="s">
        <v>143</v>
      </c>
    </row>
    <row r="79" spans="3:7" ht="15" thickBot="1" x14ac:dyDescent="0.35">
      <c r="C79" s="13" t="s">
        <v>145</v>
      </c>
      <c r="G79" s="14" t="s">
        <v>145</v>
      </c>
    </row>
    <row r="80" spans="3:7" ht="15" thickBot="1" x14ac:dyDescent="0.35">
      <c r="C80" s="33" t="s">
        <v>146</v>
      </c>
      <c r="G80" s="21" t="s">
        <v>146</v>
      </c>
    </row>
    <row r="81" spans="3:7" x14ac:dyDescent="0.3">
      <c r="C81" s="13" t="s">
        <v>148</v>
      </c>
      <c r="G81" s="14" t="s">
        <v>148</v>
      </c>
    </row>
    <row r="82" spans="3:7" ht="15" thickBot="1" x14ac:dyDescent="0.35">
      <c r="C82" s="13" t="s">
        <v>150</v>
      </c>
      <c r="G82" s="14" t="s">
        <v>150</v>
      </c>
    </row>
    <row r="83" spans="3:7" ht="15" thickBot="1" x14ac:dyDescent="0.35">
      <c r="C83" s="39" t="s">
        <v>151</v>
      </c>
      <c r="G83" s="39" t="s">
        <v>151</v>
      </c>
    </row>
    <row r="84" spans="3:7" ht="15" thickBot="1" x14ac:dyDescent="0.35">
      <c r="C84" s="21" t="s">
        <v>152</v>
      </c>
      <c r="G84" s="21" t="s">
        <v>152</v>
      </c>
    </row>
    <row r="85" spans="3:7" ht="27.6" x14ac:dyDescent="0.3">
      <c r="C85" s="12" t="s">
        <v>154</v>
      </c>
      <c r="G85" s="12" t="s">
        <v>154</v>
      </c>
    </row>
    <row r="86" spans="3:7" x14ac:dyDescent="0.3">
      <c r="C86" s="31" t="s">
        <v>156</v>
      </c>
      <c r="G86" s="12" t="s">
        <v>156</v>
      </c>
    </row>
    <row r="87" spans="3:7" x14ac:dyDescent="0.3">
      <c r="C87" s="16" t="s">
        <v>158</v>
      </c>
      <c r="G87" s="16" t="s">
        <v>158</v>
      </c>
    </row>
    <row r="88" spans="3:7" x14ac:dyDescent="0.3">
      <c r="C88" s="16" t="s">
        <v>160</v>
      </c>
      <c r="G88" s="16" t="s">
        <v>160</v>
      </c>
    </row>
    <row r="89" spans="3:7" ht="15" thickBot="1" x14ac:dyDescent="0.35">
      <c r="C89" s="19" t="s">
        <v>162</v>
      </c>
      <c r="G89" s="19" t="s">
        <v>162</v>
      </c>
    </row>
    <row r="90" spans="3:7" ht="15" thickBot="1" x14ac:dyDescent="0.35">
      <c r="C90" s="21" t="s">
        <v>163</v>
      </c>
      <c r="G90" s="21" t="s">
        <v>163</v>
      </c>
    </row>
    <row r="91" spans="3:7" x14ac:dyDescent="0.3">
      <c r="C91" s="14" t="s">
        <v>165</v>
      </c>
      <c r="G91" s="14" t="s">
        <v>165</v>
      </c>
    </row>
    <row r="92" spans="3:7" ht="15" thickBot="1" x14ac:dyDescent="0.35">
      <c r="C92" s="19" t="s">
        <v>167</v>
      </c>
      <c r="G92" s="19" t="s">
        <v>167</v>
      </c>
    </row>
    <row r="93" spans="3:7" ht="15" thickBot="1" x14ac:dyDescent="0.35">
      <c r="C93" s="21" t="s">
        <v>168</v>
      </c>
      <c r="G93" s="21" t="s">
        <v>168</v>
      </c>
    </row>
    <row r="94" spans="3:7" x14ac:dyDescent="0.3">
      <c r="C94" s="14" t="s">
        <v>170</v>
      </c>
      <c r="G94" s="14" t="s">
        <v>170</v>
      </c>
    </row>
    <row r="95" spans="3:7" ht="15" thickBot="1" x14ac:dyDescent="0.35">
      <c r="C95" s="19" t="s">
        <v>172</v>
      </c>
      <c r="G95" s="19" t="s">
        <v>172</v>
      </c>
    </row>
    <row r="96" spans="3:7" ht="15" thickBot="1" x14ac:dyDescent="0.35">
      <c r="C96" s="21" t="s">
        <v>173</v>
      </c>
      <c r="G96" s="21" t="s">
        <v>173</v>
      </c>
    </row>
    <row r="97" spans="3:7" ht="15" thickBot="1" x14ac:dyDescent="0.35">
      <c r="C97" s="19" t="s">
        <v>175</v>
      </c>
      <c r="G97" s="19" t="s">
        <v>175</v>
      </c>
    </row>
    <row r="98" spans="3:7" ht="15" thickBot="1" x14ac:dyDescent="0.35">
      <c r="C98" s="33" t="s">
        <v>176</v>
      </c>
      <c r="G98" s="21" t="s">
        <v>176</v>
      </c>
    </row>
    <row r="99" spans="3:7" x14ac:dyDescent="0.3">
      <c r="C99" s="13" t="s">
        <v>178</v>
      </c>
      <c r="G99" s="14" t="s">
        <v>178</v>
      </c>
    </row>
    <row r="100" spans="3:7" ht="15" thickBot="1" x14ac:dyDescent="0.35">
      <c r="C100" s="26" t="s">
        <v>180</v>
      </c>
      <c r="G100" s="19" t="s">
        <v>180</v>
      </c>
    </row>
    <row r="101" spans="3:7" ht="15" thickBot="1" x14ac:dyDescent="0.35">
      <c r="C101" s="39" t="s">
        <v>182</v>
      </c>
      <c r="G101" s="39" t="s">
        <v>182</v>
      </c>
    </row>
    <row r="102" spans="3:7" ht="15" thickBot="1" x14ac:dyDescent="0.35">
      <c r="C102" s="21" t="s">
        <v>183</v>
      </c>
      <c r="G102" s="21" t="s">
        <v>183</v>
      </c>
    </row>
    <row r="103" spans="3:7" x14ac:dyDescent="0.3">
      <c r="C103" s="47" t="s">
        <v>185</v>
      </c>
      <c r="G103" s="47" t="s">
        <v>185</v>
      </c>
    </row>
    <row r="104" spans="3:7" x14ac:dyDescent="0.3">
      <c r="C104" s="16" t="s">
        <v>187</v>
      </c>
      <c r="G104" s="16" t="s">
        <v>187</v>
      </c>
    </row>
    <row r="105" spans="3:7" x14ac:dyDescent="0.3">
      <c r="C105" s="16" t="s">
        <v>189</v>
      </c>
      <c r="G105" s="16" t="s">
        <v>189</v>
      </c>
    </row>
    <row r="106" spans="3:7" x14ac:dyDescent="0.3">
      <c r="C106" s="16" t="s">
        <v>191</v>
      </c>
      <c r="G106" s="16" t="s">
        <v>191</v>
      </c>
    </row>
    <row r="107" spans="3:7" ht="15" thickBot="1" x14ac:dyDescent="0.35">
      <c r="C107" s="19" t="s">
        <v>193</v>
      </c>
      <c r="G107" s="19" t="s">
        <v>193</v>
      </c>
    </row>
    <row r="108" spans="3:7" ht="15" thickBot="1" x14ac:dyDescent="0.35">
      <c r="C108" s="35" t="s">
        <v>195</v>
      </c>
      <c r="G108" s="35" t="s">
        <v>195</v>
      </c>
    </row>
    <row r="109" spans="3:7" ht="15" thickBot="1" x14ac:dyDescent="0.35">
      <c r="C109" s="22" t="s">
        <v>196</v>
      </c>
      <c r="G109" s="22" t="s">
        <v>196</v>
      </c>
    </row>
    <row r="110" spans="3:7" x14ac:dyDescent="0.3">
      <c r="C110" s="12" t="s">
        <v>198</v>
      </c>
      <c r="G110" s="12" t="s">
        <v>198</v>
      </c>
    </row>
    <row r="111" spans="3:7" x14ac:dyDescent="0.3">
      <c r="C111" s="17" t="s">
        <v>200</v>
      </c>
      <c r="G111" s="17" t="s">
        <v>200</v>
      </c>
    </row>
    <row r="112" spans="3:7" x14ac:dyDescent="0.3">
      <c r="C112" s="17" t="s">
        <v>202</v>
      </c>
      <c r="G112" s="17" t="s">
        <v>202</v>
      </c>
    </row>
    <row r="113" spans="3:7" x14ac:dyDescent="0.3">
      <c r="C113" s="17" t="s">
        <v>204</v>
      </c>
      <c r="G113" s="17" t="s">
        <v>204</v>
      </c>
    </row>
    <row r="114" spans="3:7" ht="15" thickBot="1" x14ac:dyDescent="0.35">
      <c r="C114" s="20" t="s">
        <v>206</v>
      </c>
      <c r="G114" s="20" t="s">
        <v>206</v>
      </c>
    </row>
    <row r="115" spans="3:7" ht="15" thickBot="1" x14ac:dyDescent="0.35">
      <c r="C115" s="22" t="s">
        <v>207</v>
      </c>
      <c r="G115" s="22" t="s">
        <v>207</v>
      </c>
    </row>
    <row r="116" spans="3:7" ht="27.6" x14ac:dyDescent="0.3">
      <c r="C116" s="12" t="s">
        <v>209</v>
      </c>
      <c r="G116" s="12" t="s">
        <v>209</v>
      </c>
    </row>
    <row r="117" spans="3:7" x14ac:dyDescent="0.3">
      <c r="C117" s="16" t="s">
        <v>211</v>
      </c>
      <c r="G117" s="16" t="s">
        <v>211</v>
      </c>
    </row>
    <row r="118" spans="3:7" ht="15" thickBot="1" x14ac:dyDescent="0.35">
      <c r="C118" s="20" t="s">
        <v>213</v>
      </c>
      <c r="G118" s="20" t="s">
        <v>213</v>
      </c>
    </row>
    <row r="119" spans="3:7" ht="15" thickBot="1" x14ac:dyDescent="0.35">
      <c r="C119" s="22" t="s">
        <v>214</v>
      </c>
      <c r="G119" s="22" t="s">
        <v>214</v>
      </c>
    </row>
    <row r="120" spans="3:7" x14ac:dyDescent="0.3">
      <c r="C120" s="12" t="s">
        <v>216</v>
      </c>
      <c r="G120" s="12" t="s">
        <v>216</v>
      </c>
    </row>
    <row r="121" spans="3:7" ht="15" thickBot="1" x14ac:dyDescent="0.35">
      <c r="C121" s="16" t="s">
        <v>218</v>
      </c>
      <c r="G121" s="16" t="s">
        <v>218</v>
      </c>
    </row>
    <row r="122" spans="3:7" ht="15" thickBot="1" x14ac:dyDescent="0.35">
      <c r="C122" s="22" t="s">
        <v>219</v>
      </c>
      <c r="G122" s="22" t="s">
        <v>219</v>
      </c>
    </row>
    <row r="123" spans="3:7" x14ac:dyDescent="0.3">
      <c r="C123" s="14" t="s">
        <v>221</v>
      </c>
      <c r="G123" s="14" t="s">
        <v>221</v>
      </c>
    </row>
    <row r="124" spans="3:7" ht="28.2" thickBot="1" x14ac:dyDescent="0.35">
      <c r="C124" s="19" t="s">
        <v>223</v>
      </c>
      <c r="G124" s="19" t="s">
        <v>223</v>
      </c>
    </row>
    <row r="125" spans="3:7" ht="15" thickBot="1" x14ac:dyDescent="0.35">
      <c r="C125" s="22" t="s">
        <v>224</v>
      </c>
      <c r="G125" s="22" t="s">
        <v>224</v>
      </c>
    </row>
    <row r="126" spans="3:7" ht="28.2" thickBot="1" x14ac:dyDescent="0.35">
      <c r="C126" s="44" t="s">
        <v>226</v>
      </c>
      <c r="G126" s="44" t="s">
        <v>226</v>
      </c>
    </row>
    <row r="127" spans="3:7" ht="15" thickBot="1" x14ac:dyDescent="0.35">
      <c r="C127" s="22" t="s">
        <v>227</v>
      </c>
      <c r="G127" s="22" t="s">
        <v>227</v>
      </c>
    </row>
    <row r="128" spans="3:7" x14ac:dyDescent="0.3">
      <c r="C128" s="14" t="s">
        <v>229</v>
      </c>
      <c r="G128" s="14" t="s">
        <v>229</v>
      </c>
    </row>
    <row r="129" spans="3:7" ht="15" thickBot="1" x14ac:dyDescent="0.35">
      <c r="C129" s="19" t="s">
        <v>231</v>
      </c>
      <c r="G129" s="19" t="s">
        <v>231</v>
      </c>
    </row>
    <row r="130" spans="3:7" ht="15" thickBot="1" x14ac:dyDescent="0.35">
      <c r="C130" s="22" t="s">
        <v>233</v>
      </c>
      <c r="G130" s="22" t="s">
        <v>233</v>
      </c>
    </row>
    <row r="131" spans="3:7" x14ac:dyDescent="0.3">
      <c r="C131" s="14" t="s">
        <v>235</v>
      </c>
      <c r="G131" s="14" t="s">
        <v>235</v>
      </c>
    </row>
    <row r="132" spans="3:7" ht="27.6" x14ac:dyDescent="0.3">
      <c r="C132" s="16" t="s">
        <v>237</v>
      </c>
      <c r="G132" s="16" t="s">
        <v>237</v>
      </c>
    </row>
    <row r="133" spans="3:7" ht="27.6" x14ac:dyDescent="0.3">
      <c r="C133" s="16" t="s">
        <v>239</v>
      </c>
      <c r="G133" s="16" t="s">
        <v>239</v>
      </c>
    </row>
    <row r="134" spans="3:7" ht="27.6" x14ac:dyDescent="0.3">
      <c r="C134" s="16" t="s">
        <v>241</v>
      </c>
      <c r="G134" s="16" t="s">
        <v>241</v>
      </c>
    </row>
    <row r="135" spans="3:7" ht="28.2" thickBot="1" x14ac:dyDescent="0.35">
      <c r="C135" s="20" t="s">
        <v>243</v>
      </c>
      <c r="G135" s="20" t="s">
        <v>243</v>
      </c>
    </row>
    <row r="136" spans="3:7" ht="15" thickBot="1" x14ac:dyDescent="0.35">
      <c r="C136" s="39" t="s">
        <v>245</v>
      </c>
      <c r="G136" s="39" t="s">
        <v>245</v>
      </c>
    </row>
    <row r="137" spans="3:7" ht="15" thickBot="1" x14ac:dyDescent="0.35">
      <c r="C137" s="22" t="s">
        <v>246</v>
      </c>
      <c r="G137" s="22" t="s">
        <v>246</v>
      </c>
    </row>
    <row r="138" spans="3:7" x14ac:dyDescent="0.3">
      <c r="C138" s="14" t="s">
        <v>248</v>
      </c>
      <c r="G138" s="14" t="s">
        <v>248</v>
      </c>
    </row>
    <row r="139" spans="3:7" x14ac:dyDescent="0.3">
      <c r="C139" s="16" t="s">
        <v>250</v>
      </c>
      <c r="G139" s="16" t="s">
        <v>250</v>
      </c>
    </row>
    <row r="140" spans="3:7" ht="15" thickBot="1" x14ac:dyDescent="0.35">
      <c r="C140" s="19" t="s">
        <v>252</v>
      </c>
      <c r="G140" s="19" t="s">
        <v>252</v>
      </c>
    </row>
    <row r="141" spans="3:7" ht="15" thickBot="1" x14ac:dyDescent="0.35">
      <c r="C141" s="21" t="s">
        <v>253</v>
      </c>
      <c r="G141" s="21" t="s">
        <v>253</v>
      </c>
    </row>
    <row r="142" spans="3:7" ht="15" thickBot="1" x14ac:dyDescent="0.35">
      <c r="C142" s="14" t="s">
        <v>255</v>
      </c>
      <c r="G142" s="14" t="s">
        <v>255</v>
      </c>
    </row>
    <row r="143" spans="3:7" ht="15" thickBot="1" x14ac:dyDescent="0.35">
      <c r="C143" s="21" t="s">
        <v>256</v>
      </c>
      <c r="G143" s="21" t="s">
        <v>256</v>
      </c>
    </row>
    <row r="144" spans="3:7" x14ac:dyDescent="0.3">
      <c r="C144" s="62" t="s">
        <v>258</v>
      </c>
      <c r="G144" s="14" t="s">
        <v>258</v>
      </c>
    </row>
    <row r="145" spans="3:7" ht="15" thickBot="1" x14ac:dyDescent="0.35">
      <c r="C145" s="54" t="s">
        <v>260</v>
      </c>
      <c r="G145" s="19" t="s">
        <v>260</v>
      </c>
    </row>
    <row r="146" spans="3:7" ht="15" thickBot="1" x14ac:dyDescent="0.35">
      <c r="C146" s="39" t="s">
        <v>262</v>
      </c>
      <c r="G146" s="39" t="s">
        <v>262</v>
      </c>
    </row>
    <row r="147" spans="3:7" ht="15" thickBot="1" x14ac:dyDescent="0.35">
      <c r="C147" s="22" t="s">
        <v>263</v>
      </c>
      <c r="G147" s="22" t="s">
        <v>263</v>
      </c>
    </row>
    <row r="148" spans="3:7" x14ac:dyDescent="0.3">
      <c r="C148" s="12" t="s">
        <v>265</v>
      </c>
      <c r="G148" s="12" t="s">
        <v>265</v>
      </c>
    </row>
    <row r="149" spans="3:7" x14ac:dyDescent="0.3">
      <c r="C149" s="17" t="s">
        <v>267</v>
      </c>
      <c r="G149" s="17" t="s">
        <v>267</v>
      </c>
    </row>
    <row r="150" spans="3:7" x14ac:dyDescent="0.3">
      <c r="C150" s="67" t="s">
        <v>269</v>
      </c>
      <c r="G150" s="17" t="s">
        <v>269</v>
      </c>
    </row>
    <row r="151" spans="3:7" x14ac:dyDescent="0.3">
      <c r="C151" s="16" t="s">
        <v>271</v>
      </c>
      <c r="G151" s="16" t="s">
        <v>271</v>
      </c>
    </row>
    <row r="152" spans="3:7" x14ac:dyDescent="0.3">
      <c r="C152" s="20" t="s">
        <v>273</v>
      </c>
      <c r="G152" s="20" t="s">
        <v>273</v>
      </c>
    </row>
    <row r="153" spans="3:7" x14ac:dyDescent="0.3">
      <c r="C153" s="67" t="s">
        <v>275</v>
      </c>
      <c r="G153" s="17" t="s">
        <v>275</v>
      </c>
    </row>
    <row r="154" spans="3:7" x14ac:dyDescent="0.3">
      <c r="C154" s="17" t="s">
        <v>277</v>
      </c>
      <c r="G154" s="17" t="s">
        <v>277</v>
      </c>
    </row>
    <row r="155" spans="3:7" x14ac:dyDescent="0.3">
      <c r="C155" s="18" t="s">
        <v>279</v>
      </c>
      <c r="G155" s="16" t="s">
        <v>279</v>
      </c>
    </row>
    <row r="156" spans="3:7" x14ac:dyDescent="0.3">
      <c r="C156" s="69" t="s">
        <v>281</v>
      </c>
      <c r="G156" s="20" t="s">
        <v>281</v>
      </c>
    </row>
    <row r="157" spans="3:7" x14ac:dyDescent="0.3">
      <c r="C157" s="67" t="s">
        <v>283</v>
      </c>
      <c r="G157" s="17" t="s">
        <v>283</v>
      </c>
    </row>
    <row r="158" spans="3:7" x14ac:dyDescent="0.3">
      <c r="C158" s="67" t="s">
        <v>285</v>
      </c>
      <c r="G158" s="17" t="s">
        <v>285</v>
      </c>
    </row>
    <row r="159" spans="3:7" x14ac:dyDescent="0.3">
      <c r="C159" s="70" t="s">
        <v>287</v>
      </c>
      <c r="G159" s="16" t="s">
        <v>287</v>
      </c>
    </row>
    <row r="160" spans="3:7" x14ac:dyDescent="0.3">
      <c r="C160" s="69" t="s">
        <v>289</v>
      </c>
      <c r="G160" s="20" t="s">
        <v>289</v>
      </c>
    </row>
    <row r="161" spans="3:7" x14ac:dyDescent="0.3">
      <c r="C161" s="26" t="s">
        <v>291</v>
      </c>
      <c r="G161" s="19" t="s">
        <v>291</v>
      </c>
    </row>
    <row r="162" spans="3:7" x14ac:dyDescent="0.3">
      <c r="C162" s="71" t="s">
        <v>294</v>
      </c>
      <c r="G162" s="20" t="s">
        <v>294</v>
      </c>
    </row>
    <row r="163" spans="3:7" ht="15" thickBot="1" x14ac:dyDescent="0.35">
      <c r="C163" s="26" t="s">
        <v>296</v>
      </c>
      <c r="G163" s="19" t="s">
        <v>296</v>
      </c>
    </row>
    <row r="164" spans="3:7" ht="15" thickBot="1" x14ac:dyDescent="0.35">
      <c r="C164" s="22" t="s">
        <v>297</v>
      </c>
      <c r="G164" s="22" t="s">
        <v>297</v>
      </c>
    </row>
    <row r="165" spans="3:7" x14ac:dyDescent="0.3">
      <c r="C165" s="31" t="s">
        <v>299</v>
      </c>
      <c r="G165" s="12" t="s">
        <v>299</v>
      </c>
    </row>
    <row r="166" spans="3:7" x14ac:dyDescent="0.3">
      <c r="C166" s="70" t="s">
        <v>301</v>
      </c>
      <c r="G166" s="16" t="s">
        <v>301</v>
      </c>
    </row>
    <row r="167" spans="3:7" x14ac:dyDescent="0.3">
      <c r="C167" s="70" t="s">
        <v>303</v>
      </c>
      <c r="G167" s="16" t="s">
        <v>303</v>
      </c>
    </row>
    <row r="168" spans="3:7" x14ac:dyDescent="0.3">
      <c r="C168" s="67" t="s">
        <v>305</v>
      </c>
      <c r="G168" s="17" t="s">
        <v>305</v>
      </c>
    </row>
    <row r="169" spans="3:7" ht="15" thickBot="1" x14ac:dyDescent="0.35">
      <c r="C169" s="54" t="s">
        <v>291</v>
      </c>
      <c r="G169" s="19" t="s">
        <v>291</v>
      </c>
    </row>
    <row r="170" spans="3:7" ht="15" thickBot="1" x14ac:dyDescent="0.35">
      <c r="C170" s="33" t="s">
        <v>307</v>
      </c>
      <c r="G170" s="21" t="s">
        <v>307</v>
      </c>
    </row>
    <row r="171" spans="3:7" x14ac:dyDescent="0.3">
      <c r="C171" s="18" t="s">
        <v>309</v>
      </c>
      <c r="G171" s="16" t="s">
        <v>309</v>
      </c>
    </row>
    <row r="172" spans="3:7" ht="15" thickBot="1" x14ac:dyDescent="0.35">
      <c r="C172" s="18" t="s">
        <v>312</v>
      </c>
      <c r="G172" s="16" t="s">
        <v>312</v>
      </c>
    </row>
    <row r="173" spans="3:7" ht="15" thickBot="1" x14ac:dyDescent="0.35">
      <c r="C173" s="33" t="s">
        <v>314</v>
      </c>
      <c r="G173" s="21" t="s">
        <v>314</v>
      </c>
    </row>
    <row r="174" spans="3:7" x14ac:dyDescent="0.3">
      <c r="C174" s="18" t="s">
        <v>316</v>
      </c>
      <c r="G174" s="16" t="s">
        <v>316</v>
      </c>
    </row>
    <row r="175" spans="3:7" x14ac:dyDescent="0.3">
      <c r="C175" s="73" t="s">
        <v>319</v>
      </c>
      <c r="G175" s="95" t="s">
        <v>319</v>
      </c>
    </row>
    <row r="176" spans="3:7" ht="15" thickBot="1" x14ac:dyDescent="0.35">
      <c r="C176" s="73" t="s">
        <v>322</v>
      </c>
      <c r="G176" s="95" t="s">
        <v>322</v>
      </c>
    </row>
    <row r="177" spans="3:7" ht="15" thickBot="1" x14ac:dyDescent="0.35">
      <c r="C177" s="39" t="s">
        <v>324</v>
      </c>
      <c r="G177" s="39" t="s">
        <v>324</v>
      </c>
    </row>
    <row r="178" spans="3:7" ht="15" thickBot="1" x14ac:dyDescent="0.35">
      <c r="C178" s="22" t="s">
        <v>325</v>
      </c>
      <c r="G178" s="22" t="s">
        <v>325</v>
      </c>
    </row>
    <row r="179" spans="3:7" x14ac:dyDescent="0.3">
      <c r="C179" s="12" t="s">
        <v>327</v>
      </c>
      <c r="G179" s="12" t="s">
        <v>327</v>
      </c>
    </row>
    <row r="180" spans="3:7" x14ac:dyDescent="0.3">
      <c r="C180" s="17" t="s">
        <v>329</v>
      </c>
      <c r="G180" s="17" t="s">
        <v>329</v>
      </c>
    </row>
    <row r="181" spans="3:7" x14ac:dyDescent="0.3">
      <c r="C181" s="67" t="s">
        <v>331</v>
      </c>
      <c r="G181" s="17" t="s">
        <v>331</v>
      </c>
    </row>
    <row r="182" spans="3:7" x14ac:dyDescent="0.3">
      <c r="C182" s="76" t="s">
        <v>273</v>
      </c>
      <c r="G182" s="76" t="s">
        <v>273</v>
      </c>
    </row>
    <row r="183" spans="3:7" x14ac:dyDescent="0.3">
      <c r="C183" s="76" t="s">
        <v>277</v>
      </c>
      <c r="G183" s="76" t="s">
        <v>277</v>
      </c>
    </row>
    <row r="184" spans="3:7" x14ac:dyDescent="0.3">
      <c r="C184" s="78" t="s">
        <v>335</v>
      </c>
      <c r="G184" s="211" t="s">
        <v>335</v>
      </c>
    </row>
    <row r="185" spans="3:7" x14ac:dyDescent="0.3">
      <c r="C185" s="78" t="s">
        <v>338</v>
      </c>
      <c r="G185" s="211" t="s">
        <v>338</v>
      </c>
    </row>
    <row r="186" spans="3:7" x14ac:dyDescent="0.3">
      <c r="C186" s="78" t="s">
        <v>341</v>
      </c>
      <c r="G186" s="211" t="s">
        <v>341</v>
      </c>
    </row>
    <row r="187" spans="3:7" ht="15" thickBot="1" x14ac:dyDescent="0.35">
      <c r="C187" s="78" t="s">
        <v>294</v>
      </c>
      <c r="G187" s="211" t="s">
        <v>294</v>
      </c>
    </row>
    <row r="188" spans="3:7" ht="15" thickBot="1" x14ac:dyDescent="0.35">
      <c r="C188" s="22" t="s">
        <v>342</v>
      </c>
      <c r="G188" s="22" t="s">
        <v>342</v>
      </c>
    </row>
    <row r="189" spans="3:7" x14ac:dyDescent="0.3">
      <c r="C189" s="12" t="s">
        <v>344</v>
      </c>
      <c r="G189" s="12" t="s">
        <v>344</v>
      </c>
    </row>
    <row r="190" spans="3:7" x14ac:dyDescent="0.3">
      <c r="C190" s="17" t="s">
        <v>346</v>
      </c>
      <c r="G190" s="17" t="s">
        <v>346</v>
      </c>
    </row>
    <row r="191" spans="3:7" x14ac:dyDescent="0.3">
      <c r="C191" s="17" t="s">
        <v>348</v>
      </c>
      <c r="G191" s="17" t="s">
        <v>348</v>
      </c>
    </row>
    <row r="192" spans="3:7" x14ac:dyDescent="0.3">
      <c r="C192" s="17" t="s">
        <v>350</v>
      </c>
      <c r="G192" s="17" t="s">
        <v>350</v>
      </c>
    </row>
    <row r="193" spans="3:7" ht="15" thickBot="1" x14ac:dyDescent="0.35">
      <c r="C193" s="20" t="s">
        <v>352</v>
      </c>
      <c r="G193" s="20" t="s">
        <v>352</v>
      </c>
    </row>
    <row r="194" spans="3:7" ht="15" thickBot="1" x14ac:dyDescent="0.35">
      <c r="C194" s="22" t="s">
        <v>353</v>
      </c>
      <c r="G194" s="22" t="s">
        <v>353</v>
      </c>
    </row>
    <row r="195" spans="3:7" x14ac:dyDescent="0.3">
      <c r="C195" s="31" t="s">
        <v>355</v>
      </c>
      <c r="G195" s="12" t="s">
        <v>355</v>
      </c>
    </row>
    <row r="196" spans="3:7" x14ac:dyDescent="0.3">
      <c r="C196" s="36" t="s">
        <v>357</v>
      </c>
      <c r="G196" s="17" t="s">
        <v>357</v>
      </c>
    </row>
    <row r="197" spans="3:7" x14ac:dyDescent="0.3">
      <c r="C197" s="19" t="s">
        <v>359</v>
      </c>
      <c r="G197" s="19" t="s">
        <v>359</v>
      </c>
    </row>
    <row r="198" spans="3:7" x14ac:dyDescent="0.3">
      <c r="C198" s="36" t="s">
        <v>360</v>
      </c>
      <c r="G198" s="17" t="s">
        <v>360</v>
      </c>
    </row>
    <row r="199" spans="3:7" ht="15" thickBot="1" x14ac:dyDescent="0.35">
      <c r="C199" s="36" t="s">
        <v>335</v>
      </c>
      <c r="G199" s="17" t="s">
        <v>335</v>
      </c>
    </row>
    <row r="200" spans="3:7" ht="15" thickBot="1" x14ac:dyDescent="0.35">
      <c r="C200" s="33" t="s">
        <v>361</v>
      </c>
      <c r="G200" s="21" t="s">
        <v>361</v>
      </c>
    </row>
    <row r="201" spans="3:7" x14ac:dyDescent="0.3">
      <c r="C201" s="79" t="s">
        <v>273</v>
      </c>
      <c r="G201" s="10" t="s">
        <v>273</v>
      </c>
    </row>
    <row r="202" spans="3:7" x14ac:dyDescent="0.3">
      <c r="C202" s="81" t="s">
        <v>277</v>
      </c>
      <c r="G202" s="15" t="s">
        <v>277</v>
      </c>
    </row>
    <row r="203" spans="3:7" x14ac:dyDescent="0.3">
      <c r="C203" s="81" t="s">
        <v>338</v>
      </c>
      <c r="G203" s="15" t="s">
        <v>338</v>
      </c>
    </row>
    <row r="204" spans="3:7" x14ac:dyDescent="0.3">
      <c r="C204" s="81" t="s">
        <v>341</v>
      </c>
      <c r="G204" s="15" t="s">
        <v>341</v>
      </c>
    </row>
    <row r="205" spans="3:7" ht="15" thickBot="1" x14ac:dyDescent="0.35">
      <c r="C205" s="81" t="s">
        <v>294</v>
      </c>
      <c r="G205" s="15" t="s">
        <v>294</v>
      </c>
    </row>
    <row r="206" spans="3:7" ht="15" thickBot="1" x14ac:dyDescent="0.35">
      <c r="C206" s="33" t="s">
        <v>363</v>
      </c>
      <c r="G206" s="21" t="s">
        <v>363</v>
      </c>
    </row>
    <row r="207" spans="3:7" x14ac:dyDescent="0.3">
      <c r="C207" s="18" t="s">
        <v>364</v>
      </c>
      <c r="G207" s="16" t="s">
        <v>364</v>
      </c>
    </row>
    <row r="208" spans="3:7" x14ac:dyDescent="0.3">
      <c r="C208" s="18" t="s">
        <v>365</v>
      </c>
      <c r="G208" s="16" t="s">
        <v>365</v>
      </c>
    </row>
    <row r="209" spans="3:7" ht="15" thickBot="1" x14ac:dyDescent="0.35">
      <c r="C209" s="18" t="s">
        <v>367</v>
      </c>
      <c r="G209" s="16" t="s">
        <v>367</v>
      </c>
    </row>
    <row r="210" spans="3:7" ht="15" thickBot="1" x14ac:dyDescent="0.35">
      <c r="C210" s="33" t="s">
        <v>368</v>
      </c>
      <c r="G210" s="21" t="s">
        <v>368</v>
      </c>
    </row>
    <row r="211" spans="3:7" x14ac:dyDescent="0.3">
      <c r="C211" s="79" t="s">
        <v>316</v>
      </c>
      <c r="G211" s="10" t="s">
        <v>316</v>
      </c>
    </row>
    <row r="212" spans="3:7" x14ac:dyDescent="0.3">
      <c r="C212" s="79" t="s">
        <v>369</v>
      </c>
      <c r="G212" s="10" t="s">
        <v>369</v>
      </c>
    </row>
    <row r="213" spans="3:7" ht="15" thickBot="1" x14ac:dyDescent="0.35">
      <c r="C213" s="81" t="s">
        <v>370</v>
      </c>
      <c r="G213" s="15" t="s">
        <v>370</v>
      </c>
    </row>
    <row r="214" spans="3:7" ht="15" thickBot="1" x14ac:dyDescent="0.35">
      <c r="C214" s="82" t="s">
        <v>371</v>
      </c>
      <c r="G214" s="82" t="s">
        <v>371</v>
      </c>
    </row>
    <row r="215" spans="3:7" ht="15" thickBot="1" x14ac:dyDescent="0.35">
      <c r="C215" s="21" t="s">
        <v>372</v>
      </c>
      <c r="G215" s="21" t="s">
        <v>372</v>
      </c>
    </row>
    <row r="216" spans="3:7" ht="15" thickBot="1" x14ac:dyDescent="0.35">
      <c r="C216" s="14" t="s">
        <v>374</v>
      </c>
      <c r="G216" s="14" t="s">
        <v>374</v>
      </c>
    </row>
    <row r="217" spans="3:7" ht="15" thickBot="1" x14ac:dyDescent="0.35">
      <c r="C217" s="21" t="s">
        <v>375</v>
      </c>
      <c r="G217" s="21" t="s">
        <v>375</v>
      </c>
    </row>
    <row r="218" spans="3:7" ht="15" thickBot="1" x14ac:dyDescent="0.35">
      <c r="C218" s="14" t="s">
        <v>377</v>
      </c>
      <c r="G218" s="14" t="s">
        <v>377</v>
      </c>
    </row>
    <row r="219" spans="3:7" ht="15" thickBot="1" x14ac:dyDescent="0.35">
      <c r="C219" s="21" t="s">
        <v>378</v>
      </c>
      <c r="G219" s="21" t="s">
        <v>378</v>
      </c>
    </row>
    <row r="220" spans="3:7" x14ac:dyDescent="0.3">
      <c r="C220" s="14" t="s">
        <v>380</v>
      </c>
      <c r="G220" s="14" t="s">
        <v>380</v>
      </c>
    </row>
    <row r="221" spans="3:7" x14ac:dyDescent="0.3">
      <c r="C221" s="16" t="s">
        <v>382</v>
      </c>
      <c r="G221" s="16" t="s">
        <v>382</v>
      </c>
    </row>
    <row r="222" spans="3:7" ht="15" thickBot="1" x14ac:dyDescent="0.35">
      <c r="C222" s="19" t="s">
        <v>384</v>
      </c>
      <c r="G222" s="19" t="s">
        <v>384</v>
      </c>
    </row>
    <row r="223" spans="3:7" ht="15" thickBot="1" x14ac:dyDescent="0.35">
      <c r="C223" s="21" t="s">
        <v>385</v>
      </c>
      <c r="G223" s="21" t="s">
        <v>385</v>
      </c>
    </row>
    <row r="224" spans="3:7" x14ac:dyDescent="0.3">
      <c r="C224" s="14" t="s">
        <v>387</v>
      </c>
      <c r="G224" s="14" t="s">
        <v>387</v>
      </c>
    </row>
    <row r="225" spans="3:7" x14ac:dyDescent="0.3">
      <c r="C225" s="16" t="s">
        <v>389</v>
      </c>
      <c r="G225" s="16" t="s">
        <v>389</v>
      </c>
    </row>
    <row r="226" spans="3:7" x14ac:dyDescent="0.3">
      <c r="C226" s="16" t="s">
        <v>391</v>
      </c>
      <c r="G226" s="16" t="s">
        <v>391</v>
      </c>
    </row>
    <row r="227" spans="3:7" x14ac:dyDescent="0.3">
      <c r="C227" s="16" t="s">
        <v>393</v>
      </c>
      <c r="G227" s="16" t="s">
        <v>393</v>
      </c>
    </row>
    <row r="228" spans="3:7" x14ac:dyDescent="0.3">
      <c r="C228" s="16" t="s">
        <v>395</v>
      </c>
      <c r="G228" s="16" t="s">
        <v>395</v>
      </c>
    </row>
    <row r="229" spans="3:7" x14ac:dyDescent="0.3">
      <c r="C229" s="16" t="s">
        <v>397</v>
      </c>
      <c r="G229" s="16" t="s">
        <v>397</v>
      </c>
    </row>
    <row r="230" spans="3:7" x14ac:dyDescent="0.3">
      <c r="C230" s="16" t="s">
        <v>399</v>
      </c>
      <c r="G230" s="16" t="s">
        <v>399</v>
      </c>
    </row>
    <row r="231" spans="3:7" x14ac:dyDescent="0.3">
      <c r="C231" s="16" t="s">
        <v>401</v>
      </c>
      <c r="G231" s="16" t="s">
        <v>401</v>
      </c>
    </row>
    <row r="232" spans="3:7" x14ac:dyDescent="0.3">
      <c r="C232" s="16" t="s">
        <v>403</v>
      </c>
      <c r="G232" s="16" t="s">
        <v>403</v>
      </c>
    </row>
    <row r="233" spans="3:7" x14ac:dyDescent="0.3">
      <c r="C233" s="16" t="s">
        <v>405</v>
      </c>
      <c r="G233" s="16" t="s">
        <v>405</v>
      </c>
    </row>
    <row r="234" spans="3:7" x14ac:dyDescent="0.3">
      <c r="C234" s="16" t="s">
        <v>407</v>
      </c>
      <c r="G234" s="16" t="s">
        <v>407</v>
      </c>
    </row>
    <row r="235" spans="3:7" ht="15" thickBot="1" x14ac:dyDescent="0.35">
      <c r="C235" s="19" t="s">
        <v>409</v>
      </c>
      <c r="G235" s="19" t="s">
        <v>409</v>
      </c>
    </row>
    <row r="236" spans="3:7" ht="15" thickBot="1" x14ac:dyDescent="0.35">
      <c r="C236" s="21" t="s">
        <v>410</v>
      </c>
      <c r="G236" s="21" t="s">
        <v>410</v>
      </c>
    </row>
    <row r="237" spans="3:7" x14ac:dyDescent="0.3">
      <c r="C237" s="14" t="s">
        <v>412</v>
      </c>
      <c r="G237" s="14" t="s">
        <v>412</v>
      </c>
    </row>
    <row r="238" spans="3:7" x14ac:dyDescent="0.3">
      <c r="C238" s="16" t="s">
        <v>414</v>
      </c>
      <c r="G238" s="16" t="s">
        <v>414</v>
      </c>
    </row>
    <row r="239" spans="3:7" x14ac:dyDescent="0.3">
      <c r="C239" s="16" t="s">
        <v>416</v>
      </c>
      <c r="G239" s="16" t="s">
        <v>416</v>
      </c>
    </row>
    <row r="240" spans="3:7" x14ac:dyDescent="0.3">
      <c r="C240" s="77" t="s">
        <v>418</v>
      </c>
      <c r="G240" s="77" t="s">
        <v>418</v>
      </c>
    </row>
    <row r="241" spans="3:7" x14ac:dyDescent="0.3">
      <c r="C241" s="77" t="s">
        <v>420</v>
      </c>
      <c r="G241" s="77" t="s">
        <v>420</v>
      </c>
    </row>
    <row r="242" spans="3:7" x14ac:dyDescent="0.3">
      <c r="C242" s="77" t="s">
        <v>422</v>
      </c>
      <c r="G242" s="77" t="s">
        <v>422</v>
      </c>
    </row>
    <row r="243" spans="3:7" ht="15" thickBot="1" x14ac:dyDescent="0.35">
      <c r="C243" s="77" t="s">
        <v>424</v>
      </c>
      <c r="G243" s="77" t="s">
        <v>424</v>
      </c>
    </row>
    <row r="244" spans="3:7" ht="15" thickBot="1" x14ac:dyDescent="0.35">
      <c r="C244" s="33" t="s">
        <v>425</v>
      </c>
      <c r="G244" s="21" t="s">
        <v>425</v>
      </c>
    </row>
    <row r="245" spans="3:7" x14ac:dyDescent="0.3">
      <c r="C245" s="13" t="s">
        <v>427</v>
      </c>
      <c r="G245" s="14" t="s">
        <v>427</v>
      </c>
    </row>
    <row r="246" spans="3:7" x14ac:dyDescent="0.3">
      <c r="C246" s="18" t="s">
        <v>429</v>
      </c>
      <c r="G246" s="16" t="s">
        <v>429</v>
      </c>
    </row>
    <row r="247" spans="3:7" x14ac:dyDescent="0.3">
      <c r="C247" s="87" t="s">
        <v>424</v>
      </c>
      <c r="G247" s="77" t="s">
        <v>424</v>
      </c>
    </row>
    <row r="248" spans="3:7" x14ac:dyDescent="0.3">
      <c r="C248" s="18" t="s">
        <v>432</v>
      </c>
      <c r="G248" s="16" t="s">
        <v>432</v>
      </c>
    </row>
    <row r="249" spans="3:7" x14ac:dyDescent="0.3">
      <c r="C249" s="18" t="s">
        <v>434</v>
      </c>
      <c r="G249" s="16" t="s">
        <v>434</v>
      </c>
    </row>
    <row r="250" spans="3:7" x14ac:dyDescent="0.3">
      <c r="C250" s="18" t="s">
        <v>436</v>
      </c>
      <c r="G250" s="16" t="s">
        <v>436</v>
      </c>
    </row>
    <row r="251" spans="3:7" x14ac:dyDescent="0.3">
      <c r="C251" s="18" t="s">
        <v>438</v>
      </c>
      <c r="G251" s="16" t="s">
        <v>438</v>
      </c>
    </row>
    <row r="252" spans="3:7" x14ac:dyDescent="0.3">
      <c r="C252" s="18" t="s">
        <v>440</v>
      </c>
      <c r="G252" s="16" t="s">
        <v>440</v>
      </c>
    </row>
    <row r="253" spans="3:7" x14ac:dyDescent="0.3">
      <c r="C253" s="87" t="s">
        <v>442</v>
      </c>
      <c r="G253" s="77" t="s">
        <v>442</v>
      </c>
    </row>
    <row r="254" spans="3:7" x14ac:dyDescent="0.3">
      <c r="C254" s="87" t="s">
        <v>104</v>
      </c>
      <c r="G254" s="77" t="s">
        <v>104</v>
      </c>
    </row>
    <row r="255" spans="3:7" x14ac:dyDescent="0.3">
      <c r="C255" s="87" t="s">
        <v>341</v>
      </c>
      <c r="G255" s="77" t="s">
        <v>341</v>
      </c>
    </row>
    <row r="256" spans="3:7" ht="15" thickBot="1" x14ac:dyDescent="0.35">
      <c r="C256" s="88" t="s">
        <v>446</v>
      </c>
      <c r="G256" s="212" t="s">
        <v>446</v>
      </c>
    </row>
    <row r="257" spans="3:7" ht="15" thickBot="1" x14ac:dyDescent="0.35">
      <c r="C257" s="89" t="s">
        <v>447</v>
      </c>
      <c r="G257" s="39" t="s">
        <v>447</v>
      </c>
    </row>
    <row r="258" spans="3:7" ht="15" thickBot="1" x14ac:dyDescent="0.35">
      <c r="C258" s="90" t="s">
        <v>448</v>
      </c>
      <c r="G258" s="21" t="s">
        <v>448</v>
      </c>
    </row>
    <row r="259" spans="3:7" x14ac:dyDescent="0.3">
      <c r="C259" s="67" t="s">
        <v>450</v>
      </c>
      <c r="G259" s="17" t="s">
        <v>450</v>
      </c>
    </row>
    <row r="260" spans="3:7" ht="15" thickBot="1" x14ac:dyDescent="0.35">
      <c r="C260" s="69" t="s">
        <v>452</v>
      </c>
      <c r="G260" s="20" t="s">
        <v>452</v>
      </c>
    </row>
    <row r="261" spans="3:7" ht="15" thickBot="1" x14ac:dyDescent="0.35">
      <c r="C261" s="94" t="s">
        <v>453</v>
      </c>
      <c r="G261" s="213" t="s">
        <v>453</v>
      </c>
    </row>
    <row r="262" spans="3:7" x14ac:dyDescent="0.3">
      <c r="C262" s="31" t="s">
        <v>455</v>
      </c>
      <c r="G262" s="12" t="s">
        <v>455</v>
      </c>
    </row>
    <row r="263" spans="3:7" x14ac:dyDescent="0.3">
      <c r="C263" s="67" t="s">
        <v>458</v>
      </c>
      <c r="G263" s="17" t="s">
        <v>458</v>
      </c>
    </row>
    <row r="264" spans="3:7" x14ac:dyDescent="0.3">
      <c r="C264" s="67" t="s">
        <v>460</v>
      </c>
      <c r="G264" s="17" t="s">
        <v>460</v>
      </c>
    </row>
    <row r="265" spans="3:7" ht="15" thickBot="1" x14ac:dyDescent="0.35">
      <c r="C265" s="69" t="s">
        <v>462</v>
      </c>
      <c r="G265" s="20" t="s">
        <v>462</v>
      </c>
    </row>
    <row r="266" spans="3:7" ht="15" thickBot="1" x14ac:dyDescent="0.35">
      <c r="C266" s="89" t="s">
        <v>464</v>
      </c>
      <c r="G266" s="39" t="s">
        <v>464</v>
      </c>
    </row>
    <row r="267" spans="3:7" ht="15" thickBot="1" x14ac:dyDescent="0.35">
      <c r="C267" s="33" t="s">
        <v>465</v>
      </c>
      <c r="G267" s="21" t="s">
        <v>465</v>
      </c>
    </row>
    <row r="268" spans="3:7" x14ac:dyDescent="0.3">
      <c r="C268" s="36" t="s">
        <v>467</v>
      </c>
      <c r="G268" s="17" t="s">
        <v>467</v>
      </c>
    </row>
    <row r="269" spans="3:7" x14ac:dyDescent="0.3">
      <c r="C269" s="36" t="s">
        <v>469</v>
      </c>
      <c r="G269" s="17" t="s">
        <v>469</v>
      </c>
    </row>
    <row r="270" spans="3:7" x14ac:dyDescent="0.3">
      <c r="C270" s="36" t="s">
        <v>471</v>
      </c>
      <c r="G270" s="17" t="s">
        <v>471</v>
      </c>
    </row>
    <row r="271" spans="3:7" x14ac:dyDescent="0.3">
      <c r="C271" s="36" t="s">
        <v>473</v>
      </c>
      <c r="G271" s="17" t="s">
        <v>473</v>
      </c>
    </row>
    <row r="272" spans="3:7" ht="15" thickBot="1" x14ac:dyDescent="0.35">
      <c r="C272" s="36" t="s">
        <v>475</v>
      </c>
      <c r="G272" s="17" t="s">
        <v>475</v>
      </c>
    </row>
    <row r="273" spans="3:7" ht="15" thickBot="1" x14ac:dyDescent="0.35">
      <c r="C273" s="98" t="s">
        <v>476</v>
      </c>
      <c r="G273" s="98" t="s">
        <v>476</v>
      </c>
    </row>
    <row r="274" spans="3:7" ht="15" thickBot="1" x14ac:dyDescent="0.35">
      <c r="C274" s="100" t="s">
        <v>456</v>
      </c>
      <c r="G274" s="100" t="s">
        <v>456</v>
      </c>
    </row>
    <row r="275" spans="3:7" ht="15" thickBot="1" x14ac:dyDescent="0.35">
      <c r="C275" s="104" t="s">
        <v>478</v>
      </c>
      <c r="G275" s="104" t="s">
        <v>478</v>
      </c>
    </row>
    <row r="276" spans="3:7" x14ac:dyDescent="0.3">
      <c r="C276" s="14" t="s">
        <v>480</v>
      </c>
      <c r="G276" s="14" t="s">
        <v>480</v>
      </c>
    </row>
    <row r="277" spans="3:7" x14ac:dyDescent="0.3">
      <c r="C277" s="16" t="s">
        <v>482</v>
      </c>
      <c r="G277" s="16" t="s">
        <v>482</v>
      </c>
    </row>
    <row r="278" spans="3:7" x14ac:dyDescent="0.3">
      <c r="C278" s="16" t="s">
        <v>484</v>
      </c>
      <c r="G278" s="16" t="s">
        <v>484</v>
      </c>
    </row>
    <row r="279" spans="3:7" x14ac:dyDescent="0.3">
      <c r="C279" s="16" t="s">
        <v>486</v>
      </c>
      <c r="G279" s="16" t="s">
        <v>486</v>
      </c>
    </row>
    <row r="280" spans="3:7" x14ac:dyDescent="0.3">
      <c r="C280" s="16" t="s">
        <v>488</v>
      </c>
      <c r="G280" s="16" t="s">
        <v>488</v>
      </c>
    </row>
    <row r="281" spans="3:7" x14ac:dyDescent="0.3">
      <c r="C281" s="70" t="s">
        <v>490</v>
      </c>
      <c r="G281" s="16" t="s">
        <v>490</v>
      </c>
    </row>
    <row r="282" spans="3:7" x14ac:dyDescent="0.3">
      <c r="C282" s="70" t="s">
        <v>492</v>
      </c>
      <c r="G282" s="16" t="s">
        <v>492</v>
      </c>
    </row>
    <row r="283" spans="3:7" x14ac:dyDescent="0.3">
      <c r="C283" s="70" t="s">
        <v>494</v>
      </c>
      <c r="G283" s="16" t="s">
        <v>494</v>
      </c>
    </row>
    <row r="284" spans="3:7" ht="15" thickBot="1" x14ac:dyDescent="0.35">
      <c r="C284" s="106" t="s">
        <v>496</v>
      </c>
      <c r="G284" s="106" t="s">
        <v>496</v>
      </c>
    </row>
    <row r="285" spans="3:7" ht="15" thickBot="1" x14ac:dyDescent="0.35">
      <c r="C285" s="104" t="s">
        <v>498</v>
      </c>
      <c r="G285" s="104" t="s">
        <v>498</v>
      </c>
    </row>
    <row r="286" spans="3:7" x14ac:dyDescent="0.3">
      <c r="C286" s="14" t="s">
        <v>500</v>
      </c>
      <c r="G286" s="14" t="s">
        <v>500</v>
      </c>
    </row>
    <row r="287" spans="3:7" x14ac:dyDescent="0.3">
      <c r="C287" s="16" t="s">
        <v>502</v>
      </c>
      <c r="G287" s="16" t="s">
        <v>502</v>
      </c>
    </row>
    <row r="288" spans="3:7" x14ac:dyDescent="0.3">
      <c r="C288" s="16" t="s">
        <v>504</v>
      </c>
      <c r="G288" s="16" t="s">
        <v>504</v>
      </c>
    </row>
    <row r="289" spans="3:7" x14ac:dyDescent="0.3">
      <c r="C289" s="16" t="s">
        <v>506</v>
      </c>
      <c r="G289" s="16" t="s">
        <v>506</v>
      </c>
    </row>
    <row r="290" spans="3:7" x14ac:dyDescent="0.3">
      <c r="C290" s="16" t="s">
        <v>508</v>
      </c>
      <c r="G290" s="16" t="s">
        <v>508</v>
      </c>
    </row>
    <row r="291" spans="3:7" x14ac:dyDescent="0.3">
      <c r="C291" s="16" t="s">
        <v>510</v>
      </c>
      <c r="G291" s="16" t="s">
        <v>510</v>
      </c>
    </row>
    <row r="292" spans="3:7" x14ac:dyDescent="0.3">
      <c r="C292" s="49" t="s">
        <v>512</v>
      </c>
      <c r="G292" s="16" t="s">
        <v>512</v>
      </c>
    </row>
    <row r="293" spans="3:7" x14ac:dyDescent="0.3">
      <c r="C293" s="70" t="s">
        <v>514</v>
      </c>
      <c r="G293" s="16" t="s">
        <v>514</v>
      </c>
    </row>
    <row r="294" spans="3:7" x14ac:dyDescent="0.3">
      <c r="C294" s="70" t="s">
        <v>516</v>
      </c>
      <c r="G294" s="16" t="s">
        <v>516</v>
      </c>
    </row>
    <row r="295" spans="3:7" ht="15" thickBot="1" x14ac:dyDescent="0.35">
      <c r="C295" s="54" t="s">
        <v>518</v>
      </c>
      <c r="G295" s="19" t="s">
        <v>518</v>
      </c>
    </row>
    <row r="296" spans="3:7" ht="15" thickBot="1" x14ac:dyDescent="0.35">
      <c r="C296" s="33" t="s">
        <v>520</v>
      </c>
      <c r="G296" s="104" t="s">
        <v>520</v>
      </c>
    </row>
    <row r="297" spans="3:7" ht="15" thickBot="1" x14ac:dyDescent="0.35">
      <c r="C297" s="26" t="s">
        <v>522</v>
      </c>
      <c r="G297" s="19" t="s">
        <v>522</v>
      </c>
    </row>
    <row r="298" spans="3:7" ht="15" thickBot="1" x14ac:dyDescent="0.35">
      <c r="C298" s="100" t="s">
        <v>523</v>
      </c>
      <c r="G298" s="100" t="s">
        <v>523</v>
      </c>
    </row>
    <row r="299" spans="3:7" x14ac:dyDescent="0.3">
      <c r="C299" s="46" t="s">
        <v>525</v>
      </c>
      <c r="G299" s="46" t="s">
        <v>525</v>
      </c>
    </row>
    <row r="300" spans="3:7" x14ac:dyDescent="0.3">
      <c r="C300" s="16" t="s">
        <v>527</v>
      </c>
      <c r="G300" s="16" t="s">
        <v>527</v>
      </c>
    </row>
    <row r="301" spans="3:7" ht="15" thickBot="1" x14ac:dyDescent="0.35">
      <c r="C301" s="19" t="s">
        <v>529</v>
      </c>
      <c r="G301" s="19" t="s">
        <v>529</v>
      </c>
    </row>
    <row r="302" spans="3:7" ht="15" thickBot="1" x14ac:dyDescent="0.35">
      <c r="C302" s="100" t="s">
        <v>531</v>
      </c>
      <c r="G302" s="100" t="s">
        <v>531</v>
      </c>
    </row>
    <row r="303" spans="3:7" x14ac:dyDescent="0.3">
      <c r="C303" s="47" t="s">
        <v>533</v>
      </c>
      <c r="G303" s="47" t="s">
        <v>533</v>
      </c>
    </row>
    <row r="304" spans="3:7" ht="15" thickBot="1" x14ac:dyDescent="0.35">
      <c r="C304" s="19" t="s">
        <v>535</v>
      </c>
      <c r="G304" s="19" t="s">
        <v>535</v>
      </c>
    </row>
    <row r="305" spans="3:7" ht="15" thickBot="1" x14ac:dyDescent="0.35">
      <c r="C305" s="107" t="s">
        <v>537</v>
      </c>
      <c r="G305" s="107" t="s">
        <v>537</v>
      </c>
    </row>
    <row r="306" spans="3:7" x14ac:dyDescent="0.3">
      <c r="C306" s="14" t="s">
        <v>539</v>
      </c>
      <c r="G306" s="14" t="s">
        <v>539</v>
      </c>
    </row>
    <row r="307" spans="3:7" x14ac:dyDescent="0.3">
      <c r="C307" s="16" t="s">
        <v>541</v>
      </c>
      <c r="G307" s="16" t="s">
        <v>541</v>
      </c>
    </row>
    <row r="308" spans="3:7" x14ac:dyDescent="0.3">
      <c r="C308" s="16" t="s">
        <v>543</v>
      </c>
      <c r="G308" s="16" t="s">
        <v>543</v>
      </c>
    </row>
    <row r="309" spans="3:7" ht="15" thickBot="1" x14ac:dyDescent="0.35">
      <c r="C309" s="109" t="s">
        <v>545</v>
      </c>
      <c r="G309" s="91" t="s">
        <v>545</v>
      </c>
    </row>
    <row r="310" spans="3:7" ht="15" thickBot="1" x14ac:dyDescent="0.35">
      <c r="C310" s="101" t="s">
        <v>547</v>
      </c>
      <c r="G310" s="101" t="s">
        <v>547</v>
      </c>
    </row>
    <row r="311" spans="3:7" x14ac:dyDescent="0.3">
      <c r="C311" s="14" t="s">
        <v>549</v>
      </c>
      <c r="G311" s="14" t="s">
        <v>549</v>
      </c>
    </row>
    <row r="312" spans="3:7" x14ac:dyDescent="0.3">
      <c r="C312" s="16" t="s">
        <v>551</v>
      </c>
      <c r="G312" s="16" t="s">
        <v>551</v>
      </c>
    </row>
    <row r="313" spans="3:7" ht="15" thickBot="1" x14ac:dyDescent="0.35">
      <c r="C313" s="19" t="s">
        <v>553</v>
      </c>
      <c r="G313" s="19" t="s">
        <v>553</v>
      </c>
    </row>
    <row r="314" spans="3:7" ht="15" thickBot="1" x14ac:dyDescent="0.35">
      <c r="C314" s="101" t="s">
        <v>555</v>
      </c>
      <c r="G314" s="101" t="s">
        <v>555</v>
      </c>
    </row>
    <row r="315" spans="3:7" ht="15" thickBot="1" x14ac:dyDescent="0.35">
      <c r="C315" s="44" t="s">
        <v>557</v>
      </c>
      <c r="G315" s="44" t="s">
        <v>557</v>
      </c>
    </row>
    <row r="316" spans="3:7" ht="15" thickBot="1" x14ac:dyDescent="0.35">
      <c r="C316" s="101" t="s">
        <v>559</v>
      </c>
      <c r="G316" s="101" t="s">
        <v>559</v>
      </c>
    </row>
    <row r="317" spans="3:7" x14ac:dyDescent="0.3">
      <c r="C317" s="14" t="s">
        <v>561</v>
      </c>
      <c r="G317" s="14" t="s">
        <v>561</v>
      </c>
    </row>
    <row r="318" spans="3:7" x14ac:dyDescent="0.3">
      <c r="C318" s="16" t="s">
        <v>563</v>
      </c>
      <c r="G318" s="16" t="s">
        <v>563</v>
      </c>
    </row>
    <row r="319" spans="3:7" x14ac:dyDescent="0.3">
      <c r="C319" s="75" t="s">
        <v>565</v>
      </c>
      <c r="G319" s="38" t="s">
        <v>565</v>
      </c>
    </row>
    <row r="320" spans="3:7" x14ac:dyDescent="0.3">
      <c r="C320" s="112" t="s">
        <v>567</v>
      </c>
      <c r="G320" s="95" t="s">
        <v>567</v>
      </c>
    </row>
    <row r="321" spans="3:7" x14ac:dyDescent="0.3">
      <c r="C321" s="95" t="s">
        <v>569</v>
      </c>
      <c r="G321" s="95" t="s">
        <v>569</v>
      </c>
    </row>
    <row r="322" spans="3:7" x14ac:dyDescent="0.3">
      <c r="C322" s="95" t="s">
        <v>571</v>
      </c>
      <c r="G322" s="95" t="s">
        <v>571</v>
      </c>
    </row>
    <row r="323" spans="3:7" x14ac:dyDescent="0.3">
      <c r="C323" s="112" t="s">
        <v>573</v>
      </c>
      <c r="G323" s="95" t="s">
        <v>573</v>
      </c>
    </row>
    <row r="324" spans="3:7" x14ac:dyDescent="0.3">
      <c r="C324" s="112" t="s">
        <v>575</v>
      </c>
      <c r="G324" s="95" t="s">
        <v>575</v>
      </c>
    </row>
    <row r="325" spans="3:7" x14ac:dyDescent="0.3">
      <c r="C325" s="112" t="s">
        <v>577</v>
      </c>
      <c r="G325" s="95" t="s">
        <v>577</v>
      </c>
    </row>
    <row r="326" spans="3:7" x14ac:dyDescent="0.3">
      <c r="C326" s="73" t="s">
        <v>579</v>
      </c>
      <c r="G326" s="95" t="s">
        <v>579</v>
      </c>
    </row>
    <row r="327" spans="3:7" x14ac:dyDescent="0.3">
      <c r="C327" s="112" t="s">
        <v>581</v>
      </c>
      <c r="G327" s="95" t="s">
        <v>581</v>
      </c>
    </row>
    <row r="328" spans="3:7" x14ac:dyDescent="0.3">
      <c r="C328" s="112" t="s">
        <v>583</v>
      </c>
      <c r="G328" s="95" t="s">
        <v>583</v>
      </c>
    </row>
    <row r="329" spans="3:7" ht="15" thickBot="1" x14ac:dyDescent="0.35">
      <c r="C329" s="73" t="s">
        <v>586</v>
      </c>
      <c r="G329" s="95" t="s">
        <v>586</v>
      </c>
    </row>
    <row r="330" spans="3:7" ht="15" thickBot="1" x14ac:dyDescent="0.35">
      <c r="C330" s="114" t="s">
        <v>589</v>
      </c>
      <c r="G330" s="114" t="s">
        <v>589</v>
      </c>
    </row>
    <row r="331" spans="3:7" ht="15" thickBot="1" x14ac:dyDescent="0.35">
      <c r="C331" s="117"/>
      <c r="G331" s="1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Luik 2</vt:lpstr>
      <vt:lpstr>Blad1</vt:lpstr>
      <vt:lpstr>'Luik 2'!Afdrukbereik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 Breyne</dc:creator>
  <cp:lastModifiedBy>Brand Breyne</cp:lastModifiedBy>
  <cp:lastPrinted>2023-06-23T09:08:33Z</cp:lastPrinted>
  <dcterms:created xsi:type="dcterms:W3CDTF">2023-06-09T08:36:46Z</dcterms:created>
  <dcterms:modified xsi:type="dcterms:W3CDTF">2023-06-28T14:10:26Z</dcterms:modified>
</cp:coreProperties>
</file>